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s_nemeikaite\Desktop\2022 02 04\"/>
    </mc:Choice>
  </mc:AlternateContent>
  <xr:revisionPtr revIDLastSave="0" documentId="8_{D83DB7EF-599C-4C66-9628-7F400744BB12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1 priedas" sheetId="21" r:id="rId1"/>
    <sheet name="2 priedas" sheetId="33" r:id="rId2"/>
    <sheet name="3 priedas" sheetId="30" r:id="rId3"/>
    <sheet name="4 priedas" sheetId="27" r:id="rId4"/>
    <sheet name="6 priedas" sheetId="2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33" l="1"/>
  <c r="D103" i="33"/>
  <c r="E23" i="30"/>
  <c r="D23" i="30"/>
  <c r="E10" i="30"/>
  <c r="D10" i="30"/>
  <c r="C43" i="27" l="1"/>
  <c r="D43" i="27"/>
  <c r="D39" i="30" l="1"/>
  <c r="C42" i="21" l="1"/>
  <c r="C41" i="21" s="1"/>
  <c r="C38" i="21" s="1"/>
  <c r="C34" i="21"/>
  <c r="C26" i="21"/>
  <c r="C21" i="21"/>
  <c r="C17" i="21"/>
  <c r="C14" i="21"/>
  <c r="C10" i="21"/>
  <c r="C7" i="21"/>
  <c r="C6" i="21" s="1"/>
  <c r="C16" i="21" l="1"/>
  <c r="C5" i="21"/>
  <c r="C37" i="21" l="1"/>
  <c r="C79" i="21" s="1"/>
  <c r="C82" i="21" s="1"/>
  <c r="D46" i="29" l="1"/>
  <c r="E46" i="29" l="1"/>
  <c r="E48" i="30" l="1"/>
  <c r="E39" i="30"/>
  <c r="E49" i="30" l="1"/>
  <c r="D48" i="30"/>
  <c r="D49" i="30" l="1"/>
</calcChain>
</file>

<file path=xl/sharedStrings.xml><?xml version="1.0" encoding="utf-8"?>
<sst xmlns="http://schemas.openxmlformats.org/spreadsheetml/2006/main" count="396" uniqueCount="281">
  <si>
    <t>tūkst. Eur</t>
  </si>
  <si>
    <t>Eil. Nr.</t>
  </si>
  <si>
    <t>IŠ VISO</t>
  </si>
  <si>
    <t>MOKESČIAI (2+4+8)</t>
  </si>
  <si>
    <t>Turto mokesčiai (5+6+7)</t>
  </si>
  <si>
    <t>Žemės mokestis</t>
  </si>
  <si>
    <t>Nekilnojamo turto mokestis</t>
  </si>
  <si>
    <t>Paveldimo turto mokestis</t>
  </si>
  <si>
    <t>Mokestis už aplinkos teršimą</t>
  </si>
  <si>
    <t>Vietinė rinkliava už komunalinių atliekų tvarkymą</t>
  </si>
  <si>
    <t>Kitos vietinės rinkliavos</t>
  </si>
  <si>
    <t>Palūkanos už paskolas</t>
  </si>
  <si>
    <t>Nuomos mokestis už valstybinę žemę ir valstybinius vidaus vandenų telkinius</t>
  </si>
  <si>
    <t>Mokesčiai už valstybinius gamtos išteklius</t>
  </si>
  <si>
    <t>Pajamos už ilgalaikio ir trumpalaikio materialiojo turto nuomą</t>
  </si>
  <si>
    <t>Įmokos už išlaikymą švietimo, socialinės apsaugos ir kitose įstaigose</t>
  </si>
  <si>
    <t>Pajamos iš baudų, konfiskuoto turto ir kitų netesybų</t>
  </si>
  <si>
    <t xml:space="preserve">Kitos neišvardytos pajamos (aplinkos apsaugos rėmimo specialioji programa) </t>
  </si>
  <si>
    <t>Kitos neišvardytos pajamos</t>
  </si>
  <si>
    <t>Pastatų ir statinių realizavimo pajamos</t>
  </si>
  <si>
    <t>Valstybinėms (valstybės perduotoms savivaldybėms) funkcijoms atlikti: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</si>
  <si>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</si>
  <si>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</si>
  <si>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</si>
  <si>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 (asmenų su sunkia negalia globai) </t>
  </si>
  <si>
    <t xml:space="preserve">     socialinėms paslaugoms (soc.darbuotojų darbui su socialinės rizikos šeimomis) </t>
  </si>
  <si>
    <t xml:space="preserve">     būsto nuomos mokesčio dalies kompensacijai</t>
  </si>
  <si>
    <t xml:space="preserve">     jaunimo teisių apsaugai</t>
  </si>
  <si>
    <t xml:space="preserve">     savivaldybių patvirtintoms užimtumo didinimo programoms įgyvendinti</t>
  </si>
  <si>
    <t xml:space="preserve">      civilinės būklės aktams registruoti</t>
  </si>
  <si>
    <t xml:space="preserve">     valstybės garantuojamai pirminei teisinei pagalbai teikti</t>
  </si>
  <si>
    <t xml:space="preserve">     gyventojų registrui tvarkyti ir duomenims valstybės registrams teikti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</si>
  <si>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</si>
  <si>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</si>
  <si>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</si>
  <si>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archyviniams dokumentams tvarkyti</t>
  </si>
  <si>
    <t xml:space="preserve">     neveiksnių asmenų būklės peržiūrėjimui užtikrinti</t>
  </si>
  <si>
    <t xml:space="preserve">    savivaldybės erdvinių duomenų rinkinio tvarkymas</t>
  </si>
  <si>
    <t xml:space="preserve">Ugdymo reikmėms finansuoti </t>
  </si>
  <si>
    <t>Savivaldybių mokykloms (klasėms arba grupėms), turinčioms specialiųjų ugdymosi poreikių mokinių</t>
  </si>
  <si>
    <t>Dotacija pagal 2014-2020 m. ES fondų investicijų veiksmų programą įgyvendinamų projektų nuosavam indėliui užtikrinti (VIPA)</t>
  </si>
  <si>
    <t xml:space="preserve">Iš viso </t>
  </si>
  <si>
    <t>iš jų darbo užmokesčiui</t>
  </si>
  <si>
    <t>Savivaldybės valdymo programa (1)</t>
  </si>
  <si>
    <t>Savivaldybės administracija</t>
  </si>
  <si>
    <t>Lentvario seniūnija</t>
  </si>
  <si>
    <t>Trakų seniūnija</t>
  </si>
  <si>
    <t>Aukštadvario seniūnija</t>
  </si>
  <si>
    <t>Grendavės seniūnija</t>
  </si>
  <si>
    <t>Onuškio seniūnija</t>
  </si>
  <si>
    <t xml:space="preserve">Paluknio seniūnija </t>
  </si>
  <si>
    <t>Rūdiškių seniūnija</t>
  </si>
  <si>
    <t>Senųjų Trakų seniūnija</t>
  </si>
  <si>
    <t>Priešgaisrinė gelbėjimo įstaiga</t>
  </si>
  <si>
    <t>Iš viso programai</t>
  </si>
  <si>
    <t>Socialinės paramos ir sveikatos apsaugos paslaugų kokybės gerinimo programa (2)</t>
  </si>
  <si>
    <t>Trakų rajono paramos šeimai ir vaikams centras</t>
  </si>
  <si>
    <t>Visuomenės sveikatos biuras</t>
  </si>
  <si>
    <t xml:space="preserve">Dotacija savivaldybėms iš Europos Sąjungos, kitos tarptautinės finansinės paramos ir bendrojo finansavimo lėšų </t>
  </si>
  <si>
    <t>Iš viso</t>
  </si>
  <si>
    <t>Savivaldybės administracija:</t>
  </si>
  <si>
    <t>Aukštadvario gimnazija</t>
  </si>
  <si>
    <t>Trakų suaugusiųjų mokymo centras</t>
  </si>
  <si>
    <t>Trakų Vytauto Didžiojo gimnazija</t>
  </si>
  <si>
    <t>Lentvario Motiejaus Šimelionio gimnazija</t>
  </si>
  <si>
    <t>Rūdiškių muzikos mokykla</t>
  </si>
  <si>
    <t>Trakų meno mokykla</t>
  </si>
  <si>
    <t>Trakų globos ir socialinių paslaugų centras</t>
  </si>
  <si>
    <t>Rūdiškių kultūros centras</t>
  </si>
  <si>
    <t xml:space="preserve">Aukštadvario mokykla-darželis ,,Gandriukas" </t>
  </si>
  <si>
    <t>Bražuolės lopšelis-darželis</t>
  </si>
  <si>
    <t>Lentvario lopšelis-darželis ,,Šilas"</t>
  </si>
  <si>
    <t>Lentvario lopšelis-darželis ,,Svajonėlė"</t>
  </si>
  <si>
    <t>Onuškio vaikų  darželis</t>
  </si>
  <si>
    <t>Paluknio vaikų lopšelis-darželis</t>
  </si>
  <si>
    <t>Rūdiškių vaikų lopšelis-darželis ,,Pasaka"</t>
  </si>
  <si>
    <t>Senųjų Trakų vaikų lopšelis-darželis</t>
  </si>
  <si>
    <t>Trakų lopšelis-darželis ,,Obelėlė"</t>
  </si>
  <si>
    <t>Lentvario Versmės gimnazija</t>
  </si>
  <si>
    <t>Lentvario Henriko Senkevičiaus gimnazija</t>
  </si>
  <si>
    <t>Lentvario pradinė mokykla</t>
  </si>
  <si>
    <t>Onuškio Donato Malinausko gimnazija</t>
  </si>
  <si>
    <t>Paluknio ,,Medeinos" gimnazija</t>
  </si>
  <si>
    <t>Paluknio Longino Komolovskio gimnazija</t>
  </si>
  <si>
    <t>Rūdiškių gimnazija</t>
  </si>
  <si>
    <t>Senųjų Trakų Kęstučio pagrindinė mokykla</t>
  </si>
  <si>
    <t>Trakų gimnazija</t>
  </si>
  <si>
    <t>Trakų pradinė mokykla</t>
  </si>
  <si>
    <t>Bijūnų mokykla-daugiafunkcis centras</t>
  </si>
  <si>
    <t>Rykantų universalus daugiafunkcis centras</t>
  </si>
  <si>
    <t>Trakų rajono savivaldybės pedagoginė psichologinė tarnyba</t>
  </si>
  <si>
    <t>Savivaldos darbo organizavimas</t>
  </si>
  <si>
    <t>Mero reprezentacinės išlaidos</t>
  </si>
  <si>
    <t xml:space="preserve">Daugiabučių namų bendrijų rėmimas </t>
  </si>
  <si>
    <t>Informacijos sklaidos programa</t>
  </si>
  <si>
    <t>UAB ,,VAATC" įstatinio kapitalo didinimas</t>
  </si>
  <si>
    <t>Savivaldybės kontrolės ir audito tarnyba</t>
  </si>
  <si>
    <t>Paskolų grąžinimas ir palūkanų mokėjimas</t>
  </si>
  <si>
    <t>Socialiai išskirtinų gyventojų grupių važiavimo išlaidų kompensavimas</t>
  </si>
  <si>
    <t>Čižiūnų socialinių paslaugų centras</t>
  </si>
  <si>
    <t>Kultūros paveldo objektų tvarkyba ir apskaita</t>
  </si>
  <si>
    <t>Trakų kurortinės teritorijos programa</t>
  </si>
  <si>
    <t>Meno kolektyvų veikla</t>
  </si>
  <si>
    <t>Religinių bendrijų rėmimas</t>
  </si>
  <si>
    <t>Sporto programos</t>
  </si>
  <si>
    <t>Tarptautinio bendradarbiavimo programa</t>
  </si>
  <si>
    <t>Jaunimo turizmo ir laisvalaikio centras</t>
  </si>
  <si>
    <t>Kūno kultūros ir sporto centras</t>
  </si>
  <si>
    <t>Trakų  lopšelis-darželis ,,Ežerėlis"</t>
  </si>
  <si>
    <t>Senųjų Trakų A.Stelmachovskio pagrindinė mokykla</t>
  </si>
  <si>
    <t>Lėšos mokymosi pasiekimų patikrinimams organizuoti ir vykdyti</t>
  </si>
  <si>
    <t>Transporto lengvatos mokiniams</t>
  </si>
  <si>
    <t>VšĮ mokymo namai ,,Patirčių slėnis"</t>
  </si>
  <si>
    <t>Valstybės rinkliava</t>
  </si>
  <si>
    <t>Prekių ir paslaugų mokesčiai (9)</t>
  </si>
  <si>
    <t>Turto pajamos (12+13+14)</t>
  </si>
  <si>
    <t xml:space="preserve">    savivaldybei priskirtai valstybinei žemei ir kitam valstybiniam turtui valdyti, naudoti ir disponuoti juo patikėjimo teise</t>
  </si>
  <si>
    <t>Mokymo lėšų padengimas SB lėšomis</t>
  </si>
  <si>
    <t>Dalyvaujamasis biudžetas</t>
  </si>
  <si>
    <t>Žemės realizavimo pajamos</t>
  </si>
  <si>
    <t>Biudžetinių įstaigų pajamos už prekes ir paslaugas</t>
  </si>
  <si>
    <t xml:space="preserve">     duomenims į Suteiktos valstybės pagalbos ir nereikšmingos pagalbos registrą teikti</t>
  </si>
  <si>
    <t xml:space="preserve">     dalyvavimas rengiant ir vykdant mobilizaciją, demobilizaciją, priimančiosios šalies paramą</t>
  </si>
  <si>
    <t xml:space="preserve">Dotacija savivaldybės viešajai bibliotekai dokumentams įsigyti </t>
  </si>
  <si>
    <t xml:space="preserve">     gyvenamosios vietos deklaravimo duomenų ir gyvenamosios vietos nedeklaravusių asmenų apskaitos duomenims tvarkyti</t>
  </si>
  <si>
    <t>Lėšos, skirtos neformaliajam vaikų švietimui</t>
  </si>
  <si>
    <t>Seniūnaičių veiklos išlaidų apmokėjimas</t>
  </si>
  <si>
    <t>Lėšos profesiniam mokymui</t>
  </si>
  <si>
    <t>Lėšos akredituotai vaikų dienos socialinei priežiūrai organizuoti</t>
  </si>
  <si>
    <t>KITOS PAJAMOS (11+15+19+24+25+26)</t>
  </si>
  <si>
    <t>Įstaigos pavadinimas</t>
  </si>
  <si>
    <t xml:space="preserve">Čižiūnų socialinių paslaugų centras </t>
  </si>
  <si>
    <t>Viešoji biblioteka</t>
  </si>
  <si>
    <t>Trakų lopšelis-darželis ,,Ežerėlis"</t>
  </si>
  <si>
    <t>Senųjų Trakų A. Stelmachovskio pagrindinė mokykla</t>
  </si>
  <si>
    <t>Funkcijos pavadinimas</t>
  </si>
  <si>
    <t>Asignavimų valdytojas</t>
  </si>
  <si>
    <t>Gyventojų registro tvarkymas ir duomenų valstybės registrui teikimas</t>
  </si>
  <si>
    <t>Gyvenamosios vietos deklaravimas:</t>
  </si>
  <si>
    <t>Duomenų į Suteiktos valstybės pagalbos ir nereikšmingos pagalbos registrą teikimas</t>
  </si>
  <si>
    <t>Civilinės būklės aktų registravimas</t>
  </si>
  <si>
    <t>Civilinei saugai</t>
  </si>
  <si>
    <t>Archyvinių dokumentų tvarkymas</t>
  </si>
  <si>
    <t>Valstyb.kalbos vartojimo ir taisyklingumo kontrolė</t>
  </si>
  <si>
    <t>Žemės ūkio funkcijoms vykdyti</t>
  </si>
  <si>
    <t>Melioracijai ir dirvoms kalkinti</t>
  </si>
  <si>
    <t>Dalyvavimas rengiant ir vykdant mobilizaciją, demobilizaciją, priimančiosios šalies paramą</t>
  </si>
  <si>
    <t xml:space="preserve">Jaunimo teisių apsauga </t>
  </si>
  <si>
    <t>Savivaldybių patvirtintoms užimtumo didinimo programoms įgyvendinti:</t>
  </si>
  <si>
    <t>Pirminė teisinė pagalba</t>
  </si>
  <si>
    <t>Priešgaisrinei saugai</t>
  </si>
  <si>
    <t xml:space="preserve">Būsto nuomos mokesčio daliai kompensuoti </t>
  </si>
  <si>
    <t>Savivaldybei priskirtai valstybinei žemei ir kitam valstybiniam turtui valdyti, naudoti ir disponuoti juo patikėjimo teise</t>
  </si>
  <si>
    <t>Savivaldybės erdvinių duomenų rinkinio tvarkymas</t>
  </si>
  <si>
    <t>Socialinių išmokų ir kompensacijų skaičiavimas ir mokėjimas</t>
  </si>
  <si>
    <t xml:space="preserve">Socialinė parama mokiniams </t>
  </si>
  <si>
    <t>Socialinės paslaugos (asmenų su sunkia negalia socialinei globai)</t>
  </si>
  <si>
    <t>Socialinės paslaugos (soc. darbuotojams darbui su socialinės rizikos šeimomis)</t>
  </si>
  <si>
    <t>Neveiksnių asmenų būklės peržiūrėjimui užtikrinti</t>
  </si>
  <si>
    <t xml:space="preserve">    lėšos koordinuotai teikiamų paslaugų vaikams nuo gimimo iki 18 metų (turintiems didelių ir labai didelių specialiųjų ugdymosi poreikių - iki 21 metų) ir vaiko atstovams pagal įstatymą koordinavimui </t>
  </si>
  <si>
    <t>Socialinės pašalpos</t>
  </si>
  <si>
    <t>Bendruomeninių vaikų globos namų pirkimui</t>
  </si>
  <si>
    <t>VšĮ mokykla darželis ,,Pažinimo takas"</t>
  </si>
  <si>
    <t>ES lėšos projektui ,,Kokybės krepšelis"</t>
  </si>
  <si>
    <t>Finansinių įsipareigojimų prisiėmimo pajamos (skolinimasis savivaldybės pastatų modernizavimui)</t>
  </si>
  <si>
    <t>Įmokos už savivaldybės infrastruktūros plėtrą</t>
  </si>
  <si>
    <t>Pajamos už prekes ir paslaugas (16+17+18+19)</t>
  </si>
  <si>
    <t xml:space="preserve"> Iš viso pajamų (1+10+28)</t>
  </si>
  <si>
    <t>IŠ VISO PAJAMŲ IR DOTACIJŲ (31+32)</t>
  </si>
  <si>
    <t>Rinkliavos (21+22)</t>
  </si>
  <si>
    <t>Vietinė rinkliava (23+24)</t>
  </si>
  <si>
    <t>Materialiojo ir nematerialiojo turto realizavimo pajamos (29+30)</t>
  </si>
  <si>
    <t>GPM, mokamas už pajamas, gautas iš veiklos, kuria verčiamasi turint verslo liudijimą</t>
  </si>
  <si>
    <t>Lėšos, skirtos užtikrinti LR piniginės socialinės paramos nepasiturintiems gyventojams įstatymo įgyvendinimą dėl padidėjusių išlaidų būsto šildymo išlaidų kompensacijoms teikti</t>
  </si>
  <si>
    <t xml:space="preserve">     civilinei saugai (iš jų Astravo atominės elektrinės branduolinei avarijai pasirengti 124,7)</t>
  </si>
  <si>
    <t>Dotacija namų ūkiuose susidariusioms asbesto atliekoms tvarkyti</t>
  </si>
  <si>
    <t>Eil. 
Nr.</t>
  </si>
  <si>
    <t xml:space="preserve">Trakų rajono savivaldybės 2022 metų biudžetinių įstaigų asignavimai </t>
  </si>
  <si>
    <t xml:space="preserve"> Iš viso</t>
  </si>
  <si>
    <t>Pajamų ir pelno mokesčiai (3)</t>
  </si>
  <si>
    <t>Gyventojų pajamų mokestis:</t>
  </si>
  <si>
    <t>3.1</t>
  </si>
  <si>
    <t>Gyventojų pajamų mokestis pagal Lietuvos Respublikos 2022 m. valstybės biudžeto ir savivaldybių biudžetų finansinių rodiklių patvirtinimo įstatymą</t>
  </si>
  <si>
    <t>3.2</t>
  </si>
  <si>
    <t xml:space="preserve">    plėtoti sveiką gyvenseną bei stiprinti sveikos gyvensenos įgūdžius ugdymo įstaigose ir bendruomenėse, vykdyti visuomenės sveikatos stebėseną savivaldybėse</t>
  </si>
  <si>
    <t>Plėtoti sveiką gyvenseną bei stiprinti sveikos gyvensenos įgūdžius ugdymo įstaigose ir bendruomenėse, vykdyti visuomenės sveikatos stebėseną savivaldybėse</t>
  </si>
  <si>
    <t xml:space="preserve">Plėtoti visuomenės psichikos sveikatos paslaugų prieinamumą bei ankstyvojo savižudybių atpažinimo ir kompleksinės pagalbos teikimo sistemą </t>
  </si>
  <si>
    <t xml:space="preserve">    plėtoti visuomenės psichikos sveikatos paslaugų prieinamumą bei ankstyvojo savižudybių atpažinimo ir kompleksinės pagalbos teikimo sistemą </t>
  </si>
  <si>
    <t xml:space="preserve">   iš jų Astravo atominės elektrinės branduolinei avarijai pasirengti</t>
  </si>
  <si>
    <t>Lėšos, skirtos pedagoginių darbuotojų, išlaikomų iš savivaldybės biudžeto lėšų (išskyrus valstybės biudžeto specialias tikslines dotacijas), darbo užmokesčiui didinti</t>
  </si>
  <si>
    <t xml:space="preserve">Lėšos, skirtos užtikrinti 2022 metais ugdymą, maitinimą ir pavėžėjimą socialinę riziką patiriantiems vaikams ikimokykliniame ugdyme 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</si>
  <si>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</si>
  <si>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</si>
  <si>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</si>
  <si>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</si>
  <si>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</si>
  <si>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</si>
  <si>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</si>
  <si>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</si>
  <si>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</si>
  <si>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</si>
  <si>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36.11</t>
  </si>
  <si>
    <t>36.12</t>
  </si>
  <si>
    <t>36.13</t>
  </si>
  <si>
    <t>36.14</t>
  </si>
  <si>
    <t>36.15</t>
  </si>
  <si>
    <t>36.16</t>
  </si>
  <si>
    <t>36.17</t>
  </si>
  <si>
    <t>36.18</t>
  </si>
  <si>
    <t>36.19</t>
  </si>
  <si>
    <t>36.20</t>
  </si>
  <si>
    <t>36.21</t>
  </si>
  <si>
    <t>36.22</t>
  </si>
  <si>
    <t>36.23</t>
  </si>
  <si>
    <t>36.24</t>
  </si>
  <si>
    <t>36.25</t>
  </si>
  <si>
    <t>DOTACIJOS (33+34+35)</t>
  </si>
  <si>
    <t>Specialios tikslinės dotacijos (36+37+38+39+40+41+42+43+44+45+46+47)</t>
  </si>
  <si>
    <t>IŠ VISO (48+49+50)</t>
  </si>
  <si>
    <t>Iš viso (31+40)</t>
  </si>
  <si>
    <t xml:space="preserve">Keleivinio transporto nuostolingų maršrutų bei ,,Trakiečio kortelės" išlaidų kompensavimas </t>
  </si>
  <si>
    <t>Programos pavadinimas</t>
  </si>
  <si>
    <t>Įstaigos /priemonės  pavadinimas</t>
  </si>
  <si>
    <t>Siūloma skirti 2022 m.</t>
  </si>
  <si>
    <t xml:space="preserve">tame tarpe darbo užmokestis </t>
  </si>
  <si>
    <t>Savivaldybės valdymo programa 
(1)</t>
  </si>
  <si>
    <t>Savivaldybės administracijos valdymo išlaidos</t>
  </si>
  <si>
    <t>Seniūnijų valdymo išlaidos</t>
  </si>
  <si>
    <t xml:space="preserve">Seniūnijų savarankiškų veiklų programa </t>
  </si>
  <si>
    <t>Administracijos direktoriaus rezervas (ekstremalioms situacijoms ar įvykiams likviduoti)</t>
  </si>
  <si>
    <t xml:space="preserve">Renovuotų daugiabučių namų aplinkos sutvarkymas </t>
  </si>
  <si>
    <t>UAB Trakų šilumos tinklai - renovuotų daugiabučių namų administravimas</t>
  </si>
  <si>
    <t>Nusikalstamumo prevencijos programa ,,Saugi bendruomenė"</t>
  </si>
  <si>
    <t>Trakų paslaugos (rinkliava už naudojimąsi viešąja infrastruktūra)</t>
  </si>
  <si>
    <t>Socialinio būsto fondo plėtra (remontas)</t>
  </si>
  <si>
    <t>Socialinės paramos ir sveikatos apsaugos paslaugų kokybės gerinimo programa 
(2)</t>
  </si>
  <si>
    <t>Būsto šildymo, karšto ir ger.vandens išl.kompensav.</t>
  </si>
  <si>
    <t>Socialinės paramos skyrius (programos ir parama)</t>
  </si>
  <si>
    <t>Trakų rajono savivaldybės sveikatos biuras</t>
  </si>
  <si>
    <t>Dantų protezavimo paslaugoms kompensuoti</t>
  </si>
  <si>
    <t>Aplinkos apsaugos, kaimo plėtros ir verslo skatinimo programa 
(3)</t>
  </si>
  <si>
    <t xml:space="preserve"> žemdirbių rėmimo programa</t>
  </si>
  <si>
    <t>Verslo plėtros sąlygoms gerinti</t>
  </si>
  <si>
    <t>Aplinkos apsaugos programa iš SB lėšų</t>
  </si>
  <si>
    <t>Komunalinių atliekų tvarkymas</t>
  </si>
  <si>
    <t>Stambiagabaritinių atliekų ir šiukšlių tvarkymas seniūnijose</t>
  </si>
  <si>
    <t>Viešosios infrastruktūros priežiūros ir plėtros programa 
(4)</t>
  </si>
  <si>
    <t>Kapinių tvarkymas ir priežiūra seniūnijose, šiukšlių išvežimas</t>
  </si>
  <si>
    <t>Seniūnijų gatvių apšvietimas ir priežiūra</t>
  </si>
  <si>
    <t>Miestų tvarkymo ir valymo darbai</t>
  </si>
  <si>
    <t>Techniniai projektai, bendrųjų ekspertizių ir kt.projekt.darbai, GIS</t>
  </si>
  <si>
    <t>Žemės sklypų planams ir kitiems dokumentams rengti, vadovaujantis LRV nutarimais Nr. 1023 ir Nr.260) su likučiu</t>
  </si>
  <si>
    <t>VšĮ Trakų ligoninės remontui ir įrangos įsigijimui</t>
  </si>
  <si>
    <t xml:space="preserve">Viešosios infrastruktūros statybos ir remonto darbai </t>
  </si>
  <si>
    <t>Investicijų programa
 (5)</t>
  </si>
  <si>
    <t xml:space="preserve">Prisidėjimas SB lėšomis prie ES ir kitos tarptautinės finansinės paramos </t>
  </si>
  <si>
    <t>Kultūros puoselėjimo, kultūros paslaugų ir viešosios turizmo infrastruktūros bei paslaugų teikimo programa 
(6)</t>
  </si>
  <si>
    <t>VšĮ Trakų kultūros rūmai</t>
  </si>
  <si>
    <t>VšĮ Lentvario kultūros rūmai</t>
  </si>
  <si>
    <t>VšĮ TIC</t>
  </si>
  <si>
    <t xml:space="preserve">Kultūros programoms ir renginiams </t>
  </si>
  <si>
    <t>Trakai -  700 metų</t>
  </si>
  <si>
    <t>Jaunimo politikos įgyvendinimo progama</t>
  </si>
  <si>
    <t>Bendruomenių veiklos programos</t>
  </si>
  <si>
    <t>Ugdymo kokybės ir mokymosi aplinkos užtikrinimo programa 
(7)</t>
  </si>
  <si>
    <t>Onuškio D. Malinausko gimnazija</t>
  </si>
  <si>
    <t>Senųjų Trakų A. Stelmachovskio pagrindinė m-kla</t>
  </si>
  <si>
    <t>Rykantų daugiafunkcis centras</t>
  </si>
  <si>
    <t>Pedagoginė psichologinė tarnyba</t>
  </si>
  <si>
    <t>Vaikų socializacijos, prevencinių programų ir kitų švietimo srities renginių rėmimas</t>
  </si>
  <si>
    <t>Modulinių darželių veiklos organizavimas (nuoma)</t>
  </si>
  <si>
    <t>2022 metų asignavimai valstybinėms (valstybės perduotoms savivaldybėms) funkcijoms atlikti</t>
  </si>
  <si>
    <t xml:space="preserve">Pajamų pavadinimas </t>
  </si>
  <si>
    <t>Trakų rajono savivaldybės 2022 metų biudžeto pajamos (projektas)</t>
  </si>
  <si>
    <t xml:space="preserve">2022 metų biudžeto asignavimai savarankiškosioms funkcijoms vykdyti (projektas)  </t>
  </si>
  <si>
    <t>iš įstaigų gautų pajamų (projektas)</t>
  </si>
  <si>
    <t>2022 metų speciali tikslinė dotacija ugdymo reikmėms finansuoti (projektas)</t>
  </si>
  <si>
    <t>(projektas)</t>
  </si>
  <si>
    <t>2021 metų nepanaudotos biudžeto pajamos su skolintomis lėšomis</t>
  </si>
  <si>
    <t>Komunalinių paslaugų išlaidų padidėjimui įstaigoms</t>
  </si>
  <si>
    <t>Lėšos ugdymo finansavimo poreikių skirtumams sumažinti (2,4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</si>
</sst>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\ &quot;Lt&quot;;[Red]\-#,##0\ &quot;Lt&quot;"/>
  </numFmts>
  <fonts count="4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Calibri"/>
      <family val="2"/>
      <charset val="186"/>
    </font>
    <font>
      <sz val="9"/>
      <name val="Arial"/>
      <family val="2"/>
      <charset val="186"/>
    </font>
    <font>
      <sz val="9"/>
      <name val="Calibri"/>
      <family val="2"/>
      <charset val="186"/>
    </font>
    <font>
      <sz val="11"/>
      <name val="Times New Roman"/>
      <family val="2"/>
      <charset val="186"/>
    </font>
    <font>
      <sz val="10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indexed="8"/>
      <name val="Times New Roman"/>
      <family val="2"/>
      <charset val="186"/>
    </font>
    <font>
      <sz val="10"/>
      <name val="Times New Roman"/>
      <family val="2"/>
      <charset val="186"/>
    </font>
    <font>
      <sz val="7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sz val="10"/>
      <color indexed="8"/>
      <name val="Times New Roman"/>
      <family val="2"/>
      <charset val="186"/>
    </font>
    <font>
      <i/>
      <sz val="9"/>
      <name val="Times New Roman"/>
      <family val="1"/>
      <charset val="186"/>
    </font>
    <font>
      <sz val="12"/>
      <name val="Arial"/>
      <family val="2"/>
      <charset val="186"/>
    </font>
    <font>
      <sz val="11"/>
      <color indexed="8"/>
      <name val="Times New Roman"/>
      <family val="2"/>
      <charset val="186"/>
    </font>
    <font>
      <sz val="11"/>
      <color rgb="FFFF0000"/>
      <name val="Times New Roman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indexed="10"/>
      <name val="Times New Roman"/>
      <family val="2"/>
      <charset val="186"/>
    </font>
    <font>
      <b/>
      <sz val="11"/>
      <color indexed="8"/>
      <name val="Times New Roman"/>
      <family val="2"/>
      <charset val="186"/>
    </font>
    <font>
      <sz val="10"/>
      <color rgb="FFFF0000"/>
      <name val="Arial"/>
      <family val="2"/>
      <charset val="186"/>
    </font>
    <font>
      <sz val="10"/>
      <name val="Calibri"/>
      <family val="2"/>
      <charset val="186"/>
      <scheme val="minor"/>
    </font>
    <font>
      <i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Calibri"/>
      <family val="2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8">
    <xf numFmtId="0" fontId="0" fillId="0" borderId="0" xfId="0"/>
    <xf numFmtId="0" fontId="1" fillId="0" borderId="0" xfId="0" applyFont="1" applyFill="1"/>
    <xf numFmtId="0" fontId="10" fillId="0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wrapText="1"/>
    </xf>
    <xf numFmtId="165" fontId="10" fillId="0" borderId="7" xfId="0" applyNumberFormat="1" applyFont="1" applyFill="1" applyBorder="1"/>
    <xf numFmtId="0" fontId="0" fillId="0" borderId="0" xfId="0" applyFill="1"/>
    <xf numFmtId="0" fontId="5" fillId="0" borderId="0" xfId="0" applyFont="1" applyFill="1"/>
    <xf numFmtId="0" fontId="10" fillId="0" borderId="7" xfId="0" applyFont="1" applyFill="1" applyBorder="1" applyAlignment="1">
      <alignment vertical="center" wrapText="1"/>
    </xf>
    <xf numFmtId="165" fontId="23" fillId="0" borderId="7" xfId="0" applyNumberFormat="1" applyFont="1" applyFill="1" applyBorder="1"/>
    <xf numFmtId="0" fontId="2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0" fillId="0" borderId="7" xfId="0" applyFont="1" applyFill="1" applyBorder="1" applyAlignment="1">
      <alignment horizontal="left" vertical="center" wrapText="1"/>
    </xf>
    <xf numFmtId="165" fontId="8" fillId="0" borderId="7" xfId="0" applyNumberFormat="1" applyFont="1" applyFill="1" applyBorder="1"/>
    <xf numFmtId="0" fontId="9" fillId="0" borderId="0" xfId="0" applyFont="1" applyFill="1" applyAlignment="1">
      <alignment horizontal="center"/>
    </xf>
    <xf numFmtId="0" fontId="36" fillId="0" borderId="0" xfId="0" applyFont="1" applyFill="1"/>
    <xf numFmtId="0" fontId="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7" fillId="0" borderId="7" xfId="0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/>
    <xf numFmtId="165" fontId="10" fillId="0" borderId="7" xfId="0" applyNumberFormat="1" applyFont="1" applyFill="1" applyBorder="1" applyAlignment="1">
      <alignment vertical="center" wrapText="1"/>
    </xf>
    <xf numFmtId="165" fontId="10" fillId="0" borderId="7" xfId="0" applyNumberFormat="1" applyFont="1" applyFill="1" applyBorder="1" applyAlignment="1">
      <alignment vertical="center"/>
    </xf>
    <xf numFmtId="0" fontId="24" fillId="0" borderId="0" xfId="0" applyFont="1"/>
    <xf numFmtId="0" fontId="10" fillId="0" borderId="7" xfId="0" applyFont="1" applyBorder="1" applyAlignment="1">
      <alignment wrapText="1"/>
    </xf>
    <xf numFmtId="0" fontId="2" fillId="0" borderId="0" xfId="0" applyFont="1"/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0" fillId="0" borderId="13" xfId="0" applyFont="1" applyFill="1" applyBorder="1"/>
    <xf numFmtId="0" fontId="10" fillId="0" borderId="7" xfId="0" applyFont="1" applyFill="1" applyBorder="1"/>
    <xf numFmtId="0" fontId="1" fillId="0" borderId="0" xfId="0" applyFont="1" applyFill="1" applyAlignment="1">
      <alignment horizontal="right"/>
    </xf>
    <xf numFmtId="165" fontId="23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/>
    </xf>
    <xf numFmtId="0" fontId="9" fillId="0" borderId="0" xfId="0" applyFont="1" applyFill="1"/>
    <xf numFmtId="0" fontId="10" fillId="0" borderId="7" xfId="0" applyFont="1" applyFill="1" applyBorder="1" applyAlignment="1">
      <alignment horizontal="left" vertical="center" shrinkToFit="1"/>
    </xf>
    <xf numFmtId="165" fontId="10" fillId="0" borderId="7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left" vertical="center" shrinkToFit="1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44" fillId="0" borderId="0" xfId="0" applyFont="1" applyFill="1"/>
    <xf numFmtId="0" fontId="44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5" fontId="16" fillId="0" borderId="7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2" fontId="37" fillId="0" borderId="0" xfId="0" applyNumberFormat="1" applyFont="1" applyFill="1" applyAlignment="1">
      <alignment vertical="center"/>
    </xf>
    <xf numFmtId="0" fontId="37" fillId="0" borderId="0" xfId="0" applyFont="1" applyFill="1" applyAlignment="1">
      <alignment vertical="center"/>
    </xf>
    <xf numFmtId="2" fontId="21" fillId="0" borderId="0" xfId="0" applyNumberFormat="1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164" fontId="37" fillId="0" borderId="0" xfId="0" applyNumberFormat="1" applyFont="1" applyFill="1" applyAlignment="1">
      <alignment vertical="center"/>
    </xf>
    <xf numFmtId="166" fontId="38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21" fillId="0" borderId="0" xfId="0" applyFont="1" applyFill="1" applyAlignment="1">
      <alignment vertical="center"/>
    </xf>
    <xf numFmtId="164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165" fontId="22" fillId="0" borderId="7" xfId="0" applyNumberFormat="1" applyFont="1" applyFill="1" applyBorder="1" applyAlignment="1">
      <alignment vertical="center"/>
    </xf>
    <xf numFmtId="165" fontId="34" fillId="0" borderId="7" xfId="0" applyNumberFormat="1" applyFont="1" applyFill="1" applyBorder="1" applyAlignment="1">
      <alignment vertical="center"/>
    </xf>
    <xf numFmtId="165" fontId="28" fillId="0" borderId="7" xfId="0" applyNumberFormat="1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164" fontId="41" fillId="0" borderId="0" xfId="0" applyNumberFormat="1" applyFont="1" applyFill="1" applyAlignment="1">
      <alignment vertical="center"/>
    </xf>
    <xf numFmtId="0" fontId="7" fillId="2" borderId="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165" fontId="21" fillId="2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/>
    </xf>
    <xf numFmtId="165" fontId="8" fillId="3" borderId="7" xfId="0" applyNumberFormat="1" applyFont="1" applyFill="1" applyBorder="1"/>
    <xf numFmtId="0" fontId="9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/>
    <xf numFmtId="165" fontId="2" fillId="0" borderId="0" xfId="0" applyNumberFormat="1" applyFont="1"/>
    <xf numFmtId="0" fontId="3" fillId="0" borderId="0" xfId="0" applyFont="1"/>
    <xf numFmtId="165" fontId="4" fillId="0" borderId="0" xfId="0" applyNumberFormat="1" applyFont="1"/>
    <xf numFmtId="0" fontId="1" fillId="0" borderId="0" xfId="0" applyFont="1" applyAlignment="1">
      <alignment wrapText="1"/>
    </xf>
    <xf numFmtId="0" fontId="6" fillId="0" borderId="0" xfId="0" applyFont="1"/>
    <xf numFmtId="165" fontId="8" fillId="0" borderId="4" xfId="0" applyNumberFormat="1" applyFont="1" applyBorder="1" applyAlignment="1">
      <alignment horizontal="right"/>
    </xf>
    <xf numFmtId="0" fontId="0" fillId="0" borderId="0" xfId="0" applyAlignment="1">
      <alignment vertical="center" wrapText="1"/>
    </xf>
    <xf numFmtId="165" fontId="10" fillId="0" borderId="2" xfId="0" applyNumberFormat="1" applyFont="1" applyBorder="1"/>
    <xf numFmtId="164" fontId="14" fillId="0" borderId="0" xfId="0" applyNumberFormat="1" applyFont="1"/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7" fillId="0" borderId="0" xfId="0" applyFont="1"/>
    <xf numFmtId="0" fontId="13" fillId="0" borderId="0" xfId="0" applyFont="1"/>
    <xf numFmtId="0" fontId="14" fillId="0" borderId="0" xfId="0" applyFont="1"/>
    <xf numFmtId="165" fontId="1" fillId="0" borderId="0" xfId="0" applyNumberFormat="1" applyFont="1"/>
    <xf numFmtId="0" fontId="31" fillId="0" borderId="0" xfId="0" applyFont="1"/>
    <xf numFmtId="165" fontId="10" fillId="0" borderId="5" xfId="0" applyNumberFormat="1" applyFont="1" applyBorder="1" applyAlignment="1">
      <alignment horizontal="right"/>
    </xf>
    <xf numFmtId="0" fontId="42" fillId="0" borderId="0" xfId="0" applyFont="1"/>
    <xf numFmtId="165" fontId="15" fillId="0" borderId="7" xfId="0" applyNumberFormat="1" applyFont="1" applyBorder="1"/>
    <xf numFmtId="165" fontId="15" fillId="0" borderId="8" xfId="0" applyNumberFormat="1" applyFont="1" applyBorder="1"/>
    <xf numFmtId="165" fontId="8" fillId="0" borderId="16" xfId="0" applyNumberFormat="1" applyFont="1" applyBorder="1"/>
    <xf numFmtId="165" fontId="8" fillId="0" borderId="7" xfId="0" applyNumberFormat="1" applyFont="1" applyBorder="1"/>
    <xf numFmtId="165" fontId="8" fillId="0" borderId="17" xfId="0" applyNumberFormat="1" applyFont="1" applyBorder="1"/>
    <xf numFmtId="0" fontId="32" fillId="0" borderId="0" xfId="0" applyFont="1"/>
    <xf numFmtId="165" fontId="8" fillId="0" borderId="14" xfId="0" applyNumberFormat="1" applyFont="1" applyBorder="1"/>
    <xf numFmtId="165" fontId="17" fillId="0" borderId="7" xfId="0" applyNumberFormat="1" applyFont="1" applyBorder="1"/>
    <xf numFmtId="0" fontId="11" fillId="0" borderId="0" xfId="0" applyFont="1"/>
    <xf numFmtId="165" fontId="10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7" fillId="0" borderId="0" xfId="0" applyNumberFormat="1" applyFont="1"/>
    <xf numFmtId="165" fontId="10" fillId="0" borderId="0" xfId="0" applyNumberFormat="1" applyFont="1" applyAlignment="1">
      <alignment horizontal="center"/>
    </xf>
    <xf numFmtId="0" fontId="19" fillId="0" borderId="0" xfId="0" applyFont="1"/>
    <xf numFmtId="0" fontId="43" fillId="0" borderId="0" xfId="0" applyFont="1"/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10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65" fontId="34" fillId="0" borderId="0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165" fontId="10" fillId="0" borderId="0" xfId="0" applyNumberFormat="1" applyFont="1" applyBorder="1" applyAlignment="1">
      <alignment horizontal="right"/>
    </xf>
    <xf numFmtId="165" fontId="15" fillId="0" borderId="0" xfId="0" applyNumberFormat="1" applyFont="1" applyBorder="1"/>
    <xf numFmtId="165" fontId="1" fillId="0" borderId="0" xfId="0" applyNumberFormat="1" applyFont="1" applyBorder="1"/>
    <xf numFmtId="165" fontId="8" fillId="0" borderId="18" xfId="0" applyNumberFormat="1" applyFont="1" applyBorder="1"/>
    <xf numFmtId="0" fontId="46" fillId="0" borderId="0" xfId="0" applyFont="1"/>
    <xf numFmtId="0" fontId="18" fillId="0" borderId="0" xfId="0" applyFont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65" fontId="10" fillId="0" borderId="0" xfId="0" applyNumberFormat="1" applyFont="1" applyBorder="1"/>
    <xf numFmtId="165" fontId="8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17" fillId="0" borderId="0" xfId="0" applyNumberFormat="1" applyFont="1" applyBorder="1"/>
    <xf numFmtId="165" fontId="19" fillId="0" borderId="0" xfId="0" applyNumberFormat="1" applyFont="1" applyBorder="1" applyAlignment="1">
      <alignment horizontal="right"/>
    </xf>
    <xf numFmtId="0" fontId="25" fillId="0" borderId="1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wrapText="1"/>
    </xf>
    <xf numFmtId="0" fontId="10" fillId="0" borderId="7" xfId="1" applyFont="1" applyFill="1" applyBorder="1" applyAlignment="1">
      <alignment vertical="center" wrapText="1"/>
    </xf>
    <xf numFmtId="0" fontId="10" fillId="0" borderId="14" xfId="0" applyFont="1" applyFill="1" applyBorder="1"/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wrapText="1"/>
    </xf>
    <xf numFmtId="0" fontId="8" fillId="0" borderId="1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9" fontId="18" fillId="0" borderId="22" xfId="0" applyNumberFormat="1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/>
    </xf>
    <xf numFmtId="0" fontId="29" fillId="0" borderId="0" xfId="0" applyFont="1"/>
    <xf numFmtId="0" fontId="18" fillId="0" borderId="7" xfId="0" applyFont="1" applyBorder="1" applyAlignment="1">
      <alignment horizontal="center"/>
    </xf>
    <xf numFmtId="0" fontId="10" fillId="3" borderId="7" xfId="0" applyFont="1" applyFill="1" applyBorder="1"/>
    <xf numFmtId="2" fontId="8" fillId="0" borderId="7" xfId="0" applyNumberFormat="1" applyFont="1" applyBorder="1"/>
    <xf numFmtId="0" fontId="10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3" borderId="7" xfId="0" applyFont="1" applyFill="1" applyBorder="1" applyAlignment="1">
      <alignment horizontal="left" vertical="center" wrapText="1"/>
    </xf>
    <xf numFmtId="0" fontId="47" fillId="0" borderId="0" xfId="0" applyFont="1"/>
    <xf numFmtId="0" fontId="7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4" fontId="2" fillId="0" borderId="0" xfId="0" applyNumberFormat="1" applyFont="1"/>
    <xf numFmtId="0" fontId="18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35" fillId="0" borderId="1" xfId="0" applyFont="1" applyBorder="1" applyAlignment="1">
      <alignment horizontal="left" wrapText="1"/>
    </xf>
    <xf numFmtId="165" fontId="35" fillId="0" borderId="7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1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Alignment="1"/>
    <xf numFmtId="0" fontId="18" fillId="0" borderId="22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1" fillId="0" borderId="11" xfId="0" applyFont="1" applyFill="1" applyBorder="1" applyAlignment="1">
      <alignment horizontal="center"/>
    </xf>
    <xf numFmtId="0" fontId="1" fillId="0" borderId="11" xfId="0" applyFont="1" applyFill="1" applyBorder="1"/>
    <xf numFmtId="0" fontId="48" fillId="0" borderId="0" xfId="0" applyFont="1" applyFill="1" applyAlignment="1">
      <alignment horizontal="center"/>
    </xf>
    <xf numFmtId="165" fontId="8" fillId="0" borderId="21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shrinkToFit="1"/>
    </xf>
    <xf numFmtId="0" fontId="33" fillId="2" borderId="7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 shrinkToFit="1"/>
    </xf>
    <xf numFmtId="0" fontId="17" fillId="0" borderId="12" xfId="0" applyFont="1" applyFill="1" applyBorder="1" applyAlignment="1">
      <alignment horizontal="center" vertical="center" wrapText="1" shrinkToFit="1"/>
    </xf>
    <xf numFmtId="0" fontId="17" fillId="0" borderId="14" xfId="0" applyFont="1" applyFill="1" applyBorder="1" applyAlignment="1">
      <alignment horizontal="center" vertical="center" wrapText="1" shrinkToFi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 xr:uid="{684E44C1-0BCB-4B9E-A65E-998DCB905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"/>
  <sheetViews>
    <sheetView tabSelected="1" topLeftCell="A56" workbookViewId="0">
      <selection activeCell="I34" sqref="I34"/>
    </sheetView>
  </sheetViews>
  <sheetFormatPr defaultRowHeight="14.25" x14ac:dyDescent="0.45"/>
  <cols>
    <col min="1" max="1" width="3.59765625" style="85" customWidth="1"/>
    <col min="2" max="2" width="56.86328125" style="85" customWidth="1"/>
    <col min="3" max="3" width="13.73046875" style="100" customWidth="1"/>
    <col min="4" max="4" width="9.73046875" style="85" customWidth="1"/>
    <col min="5" max="5" width="8.3984375" style="85" customWidth="1"/>
    <col min="6" max="6" width="7.73046875" style="85" customWidth="1"/>
    <col min="7" max="8" width="8.86328125" style="85"/>
    <col min="9" max="9" width="10.3984375" style="85" customWidth="1"/>
    <col min="10" max="253" width="8.86328125" style="85"/>
    <col min="254" max="254" width="4.3984375" style="85" customWidth="1"/>
    <col min="255" max="255" width="56.86328125" style="85" customWidth="1"/>
    <col min="256" max="256" width="14.1328125" style="85" customWidth="1"/>
    <col min="257" max="257" width="13.3984375" style="85" customWidth="1"/>
    <col min="258" max="258" width="7.3984375" style="85" customWidth="1"/>
    <col min="259" max="259" width="7.265625" style="85" customWidth="1"/>
    <col min="260" max="260" width="7.3984375" style="85" customWidth="1"/>
    <col min="261" max="261" width="8.3984375" style="85" customWidth="1"/>
    <col min="262" max="262" width="10.3984375" style="85" bestFit="1" customWidth="1"/>
    <col min="263" max="509" width="8.86328125" style="85"/>
    <col min="510" max="510" width="4.3984375" style="85" customWidth="1"/>
    <col min="511" max="511" width="56.86328125" style="85" customWidth="1"/>
    <col min="512" max="512" width="14.1328125" style="85" customWidth="1"/>
    <col min="513" max="513" width="13.3984375" style="85" customWidth="1"/>
    <col min="514" max="514" width="7.3984375" style="85" customWidth="1"/>
    <col min="515" max="515" width="7.265625" style="85" customWidth="1"/>
    <col min="516" max="516" width="7.3984375" style="85" customWidth="1"/>
    <col min="517" max="517" width="8.3984375" style="85" customWidth="1"/>
    <col min="518" max="518" width="10.3984375" style="85" bestFit="1" customWidth="1"/>
    <col min="519" max="765" width="8.86328125" style="85"/>
    <col min="766" max="766" width="4.3984375" style="85" customWidth="1"/>
    <col min="767" max="767" width="56.86328125" style="85" customWidth="1"/>
    <col min="768" max="768" width="14.1328125" style="85" customWidth="1"/>
    <col min="769" max="769" width="13.3984375" style="85" customWidth="1"/>
    <col min="770" max="770" width="7.3984375" style="85" customWidth="1"/>
    <col min="771" max="771" width="7.265625" style="85" customWidth="1"/>
    <col min="772" max="772" width="7.3984375" style="85" customWidth="1"/>
    <col min="773" max="773" width="8.3984375" style="85" customWidth="1"/>
    <col min="774" max="774" width="10.3984375" style="85" bestFit="1" customWidth="1"/>
    <col min="775" max="1021" width="8.86328125" style="85"/>
    <col min="1022" max="1022" width="4.3984375" style="85" customWidth="1"/>
    <col min="1023" max="1023" width="56.86328125" style="85" customWidth="1"/>
    <col min="1024" max="1024" width="14.1328125" style="85" customWidth="1"/>
    <col min="1025" max="1025" width="13.3984375" style="85" customWidth="1"/>
    <col min="1026" max="1026" width="7.3984375" style="85" customWidth="1"/>
    <col min="1027" max="1027" width="7.265625" style="85" customWidth="1"/>
    <col min="1028" max="1028" width="7.3984375" style="85" customWidth="1"/>
    <col min="1029" max="1029" width="8.3984375" style="85" customWidth="1"/>
    <col min="1030" max="1030" width="10.3984375" style="85" bestFit="1" customWidth="1"/>
    <col min="1031" max="1277" width="8.86328125" style="85"/>
    <col min="1278" max="1278" width="4.3984375" style="85" customWidth="1"/>
    <col min="1279" max="1279" width="56.86328125" style="85" customWidth="1"/>
    <col min="1280" max="1280" width="14.1328125" style="85" customWidth="1"/>
    <col min="1281" max="1281" width="13.3984375" style="85" customWidth="1"/>
    <col min="1282" max="1282" width="7.3984375" style="85" customWidth="1"/>
    <col min="1283" max="1283" width="7.265625" style="85" customWidth="1"/>
    <col min="1284" max="1284" width="7.3984375" style="85" customWidth="1"/>
    <col min="1285" max="1285" width="8.3984375" style="85" customWidth="1"/>
    <col min="1286" max="1286" width="10.3984375" style="85" bestFit="1" customWidth="1"/>
    <col min="1287" max="1533" width="8.86328125" style="85"/>
    <col min="1534" max="1534" width="4.3984375" style="85" customWidth="1"/>
    <col min="1535" max="1535" width="56.86328125" style="85" customWidth="1"/>
    <col min="1536" max="1536" width="14.1328125" style="85" customWidth="1"/>
    <col min="1537" max="1537" width="13.3984375" style="85" customWidth="1"/>
    <col min="1538" max="1538" width="7.3984375" style="85" customWidth="1"/>
    <col min="1539" max="1539" width="7.265625" style="85" customWidth="1"/>
    <col min="1540" max="1540" width="7.3984375" style="85" customWidth="1"/>
    <col min="1541" max="1541" width="8.3984375" style="85" customWidth="1"/>
    <col min="1542" max="1542" width="10.3984375" style="85" bestFit="1" customWidth="1"/>
    <col min="1543" max="1789" width="8.86328125" style="85"/>
    <col min="1790" max="1790" width="4.3984375" style="85" customWidth="1"/>
    <col min="1791" max="1791" width="56.86328125" style="85" customWidth="1"/>
    <col min="1792" max="1792" width="14.1328125" style="85" customWidth="1"/>
    <col min="1793" max="1793" width="13.3984375" style="85" customWidth="1"/>
    <col min="1794" max="1794" width="7.3984375" style="85" customWidth="1"/>
    <col min="1795" max="1795" width="7.265625" style="85" customWidth="1"/>
    <col min="1796" max="1796" width="7.3984375" style="85" customWidth="1"/>
    <col min="1797" max="1797" width="8.3984375" style="85" customWidth="1"/>
    <col min="1798" max="1798" width="10.3984375" style="85" bestFit="1" customWidth="1"/>
    <col min="1799" max="2045" width="8.86328125" style="85"/>
    <col min="2046" max="2046" width="4.3984375" style="85" customWidth="1"/>
    <col min="2047" max="2047" width="56.86328125" style="85" customWidth="1"/>
    <col min="2048" max="2048" width="14.1328125" style="85" customWidth="1"/>
    <col min="2049" max="2049" width="13.3984375" style="85" customWidth="1"/>
    <col min="2050" max="2050" width="7.3984375" style="85" customWidth="1"/>
    <col min="2051" max="2051" width="7.265625" style="85" customWidth="1"/>
    <col min="2052" max="2052" width="7.3984375" style="85" customWidth="1"/>
    <col min="2053" max="2053" width="8.3984375" style="85" customWidth="1"/>
    <col min="2054" max="2054" width="10.3984375" style="85" bestFit="1" customWidth="1"/>
    <col min="2055" max="2301" width="8.86328125" style="85"/>
    <col min="2302" max="2302" width="4.3984375" style="85" customWidth="1"/>
    <col min="2303" max="2303" width="56.86328125" style="85" customWidth="1"/>
    <col min="2304" max="2304" width="14.1328125" style="85" customWidth="1"/>
    <col min="2305" max="2305" width="13.3984375" style="85" customWidth="1"/>
    <col min="2306" max="2306" width="7.3984375" style="85" customWidth="1"/>
    <col min="2307" max="2307" width="7.265625" style="85" customWidth="1"/>
    <col min="2308" max="2308" width="7.3984375" style="85" customWidth="1"/>
    <col min="2309" max="2309" width="8.3984375" style="85" customWidth="1"/>
    <col min="2310" max="2310" width="10.3984375" style="85" bestFit="1" customWidth="1"/>
    <col min="2311" max="2557" width="8.86328125" style="85"/>
    <col min="2558" max="2558" width="4.3984375" style="85" customWidth="1"/>
    <col min="2559" max="2559" width="56.86328125" style="85" customWidth="1"/>
    <col min="2560" max="2560" width="14.1328125" style="85" customWidth="1"/>
    <col min="2561" max="2561" width="13.3984375" style="85" customWidth="1"/>
    <col min="2562" max="2562" width="7.3984375" style="85" customWidth="1"/>
    <col min="2563" max="2563" width="7.265625" style="85" customWidth="1"/>
    <col min="2564" max="2564" width="7.3984375" style="85" customWidth="1"/>
    <col min="2565" max="2565" width="8.3984375" style="85" customWidth="1"/>
    <col min="2566" max="2566" width="10.3984375" style="85" bestFit="1" customWidth="1"/>
    <col min="2567" max="2813" width="8.86328125" style="85"/>
    <col min="2814" max="2814" width="4.3984375" style="85" customWidth="1"/>
    <col min="2815" max="2815" width="56.86328125" style="85" customWidth="1"/>
    <col min="2816" max="2816" width="14.1328125" style="85" customWidth="1"/>
    <col min="2817" max="2817" width="13.3984375" style="85" customWidth="1"/>
    <col min="2818" max="2818" width="7.3984375" style="85" customWidth="1"/>
    <col min="2819" max="2819" width="7.265625" style="85" customWidth="1"/>
    <col min="2820" max="2820" width="7.3984375" style="85" customWidth="1"/>
    <col min="2821" max="2821" width="8.3984375" style="85" customWidth="1"/>
    <col min="2822" max="2822" width="10.3984375" style="85" bestFit="1" customWidth="1"/>
    <col min="2823" max="3069" width="8.86328125" style="85"/>
    <col min="3070" max="3070" width="4.3984375" style="85" customWidth="1"/>
    <col min="3071" max="3071" width="56.86328125" style="85" customWidth="1"/>
    <col min="3072" max="3072" width="14.1328125" style="85" customWidth="1"/>
    <col min="3073" max="3073" width="13.3984375" style="85" customWidth="1"/>
    <col min="3074" max="3074" width="7.3984375" style="85" customWidth="1"/>
    <col min="3075" max="3075" width="7.265625" style="85" customWidth="1"/>
    <col min="3076" max="3076" width="7.3984375" style="85" customWidth="1"/>
    <col min="3077" max="3077" width="8.3984375" style="85" customWidth="1"/>
    <col min="3078" max="3078" width="10.3984375" style="85" bestFit="1" customWidth="1"/>
    <col min="3079" max="3325" width="8.86328125" style="85"/>
    <col min="3326" max="3326" width="4.3984375" style="85" customWidth="1"/>
    <col min="3327" max="3327" width="56.86328125" style="85" customWidth="1"/>
    <col min="3328" max="3328" width="14.1328125" style="85" customWidth="1"/>
    <col min="3329" max="3329" width="13.3984375" style="85" customWidth="1"/>
    <col min="3330" max="3330" width="7.3984375" style="85" customWidth="1"/>
    <col min="3331" max="3331" width="7.265625" style="85" customWidth="1"/>
    <col min="3332" max="3332" width="7.3984375" style="85" customWidth="1"/>
    <col min="3333" max="3333" width="8.3984375" style="85" customWidth="1"/>
    <col min="3334" max="3334" width="10.3984375" style="85" bestFit="1" customWidth="1"/>
    <col min="3335" max="3581" width="8.86328125" style="85"/>
    <col min="3582" max="3582" width="4.3984375" style="85" customWidth="1"/>
    <col min="3583" max="3583" width="56.86328125" style="85" customWidth="1"/>
    <col min="3584" max="3584" width="14.1328125" style="85" customWidth="1"/>
    <col min="3585" max="3585" width="13.3984375" style="85" customWidth="1"/>
    <col min="3586" max="3586" width="7.3984375" style="85" customWidth="1"/>
    <col min="3587" max="3587" width="7.265625" style="85" customWidth="1"/>
    <col min="3588" max="3588" width="7.3984375" style="85" customWidth="1"/>
    <col min="3589" max="3589" width="8.3984375" style="85" customWidth="1"/>
    <col min="3590" max="3590" width="10.3984375" style="85" bestFit="1" customWidth="1"/>
    <col min="3591" max="3837" width="8.86328125" style="85"/>
    <col min="3838" max="3838" width="4.3984375" style="85" customWidth="1"/>
    <col min="3839" max="3839" width="56.86328125" style="85" customWidth="1"/>
    <col min="3840" max="3840" width="14.1328125" style="85" customWidth="1"/>
    <col min="3841" max="3841" width="13.3984375" style="85" customWidth="1"/>
    <col min="3842" max="3842" width="7.3984375" style="85" customWidth="1"/>
    <col min="3843" max="3843" width="7.265625" style="85" customWidth="1"/>
    <col min="3844" max="3844" width="7.3984375" style="85" customWidth="1"/>
    <col min="3845" max="3845" width="8.3984375" style="85" customWidth="1"/>
    <col min="3846" max="3846" width="10.3984375" style="85" bestFit="1" customWidth="1"/>
    <col min="3847" max="4093" width="8.86328125" style="85"/>
    <col min="4094" max="4094" width="4.3984375" style="85" customWidth="1"/>
    <col min="4095" max="4095" width="56.86328125" style="85" customWidth="1"/>
    <col min="4096" max="4096" width="14.1328125" style="85" customWidth="1"/>
    <col min="4097" max="4097" width="13.3984375" style="85" customWidth="1"/>
    <col min="4098" max="4098" width="7.3984375" style="85" customWidth="1"/>
    <col min="4099" max="4099" width="7.265625" style="85" customWidth="1"/>
    <col min="4100" max="4100" width="7.3984375" style="85" customWidth="1"/>
    <col min="4101" max="4101" width="8.3984375" style="85" customWidth="1"/>
    <col min="4102" max="4102" width="10.3984375" style="85" bestFit="1" customWidth="1"/>
    <col min="4103" max="4349" width="8.86328125" style="85"/>
    <col min="4350" max="4350" width="4.3984375" style="85" customWidth="1"/>
    <col min="4351" max="4351" width="56.86328125" style="85" customWidth="1"/>
    <col min="4352" max="4352" width="14.1328125" style="85" customWidth="1"/>
    <col min="4353" max="4353" width="13.3984375" style="85" customWidth="1"/>
    <col min="4354" max="4354" width="7.3984375" style="85" customWidth="1"/>
    <col min="4355" max="4355" width="7.265625" style="85" customWidth="1"/>
    <col min="4356" max="4356" width="7.3984375" style="85" customWidth="1"/>
    <col min="4357" max="4357" width="8.3984375" style="85" customWidth="1"/>
    <col min="4358" max="4358" width="10.3984375" style="85" bestFit="1" customWidth="1"/>
    <col min="4359" max="4605" width="8.86328125" style="85"/>
    <col min="4606" max="4606" width="4.3984375" style="85" customWidth="1"/>
    <col min="4607" max="4607" width="56.86328125" style="85" customWidth="1"/>
    <col min="4608" max="4608" width="14.1328125" style="85" customWidth="1"/>
    <col min="4609" max="4609" width="13.3984375" style="85" customWidth="1"/>
    <col min="4610" max="4610" width="7.3984375" style="85" customWidth="1"/>
    <col min="4611" max="4611" width="7.265625" style="85" customWidth="1"/>
    <col min="4612" max="4612" width="7.3984375" style="85" customWidth="1"/>
    <col min="4613" max="4613" width="8.3984375" style="85" customWidth="1"/>
    <col min="4614" max="4614" width="10.3984375" style="85" bestFit="1" customWidth="1"/>
    <col min="4615" max="4861" width="8.86328125" style="85"/>
    <col min="4862" max="4862" width="4.3984375" style="85" customWidth="1"/>
    <col min="4863" max="4863" width="56.86328125" style="85" customWidth="1"/>
    <col min="4864" max="4864" width="14.1328125" style="85" customWidth="1"/>
    <col min="4865" max="4865" width="13.3984375" style="85" customWidth="1"/>
    <col min="4866" max="4866" width="7.3984375" style="85" customWidth="1"/>
    <col min="4867" max="4867" width="7.265625" style="85" customWidth="1"/>
    <col min="4868" max="4868" width="7.3984375" style="85" customWidth="1"/>
    <col min="4869" max="4869" width="8.3984375" style="85" customWidth="1"/>
    <col min="4870" max="4870" width="10.3984375" style="85" bestFit="1" customWidth="1"/>
    <col min="4871" max="5117" width="8.86328125" style="85"/>
    <col min="5118" max="5118" width="4.3984375" style="85" customWidth="1"/>
    <col min="5119" max="5119" width="56.86328125" style="85" customWidth="1"/>
    <col min="5120" max="5120" width="14.1328125" style="85" customWidth="1"/>
    <col min="5121" max="5121" width="13.3984375" style="85" customWidth="1"/>
    <col min="5122" max="5122" width="7.3984375" style="85" customWidth="1"/>
    <col min="5123" max="5123" width="7.265625" style="85" customWidth="1"/>
    <col min="5124" max="5124" width="7.3984375" style="85" customWidth="1"/>
    <col min="5125" max="5125" width="8.3984375" style="85" customWidth="1"/>
    <col min="5126" max="5126" width="10.3984375" style="85" bestFit="1" customWidth="1"/>
    <col min="5127" max="5373" width="8.86328125" style="85"/>
    <col min="5374" max="5374" width="4.3984375" style="85" customWidth="1"/>
    <col min="5375" max="5375" width="56.86328125" style="85" customWidth="1"/>
    <col min="5376" max="5376" width="14.1328125" style="85" customWidth="1"/>
    <col min="5377" max="5377" width="13.3984375" style="85" customWidth="1"/>
    <col min="5378" max="5378" width="7.3984375" style="85" customWidth="1"/>
    <col min="5379" max="5379" width="7.265625" style="85" customWidth="1"/>
    <col min="5380" max="5380" width="7.3984375" style="85" customWidth="1"/>
    <col min="5381" max="5381" width="8.3984375" style="85" customWidth="1"/>
    <col min="5382" max="5382" width="10.3984375" style="85" bestFit="1" customWidth="1"/>
    <col min="5383" max="5629" width="8.86328125" style="85"/>
    <col min="5630" max="5630" width="4.3984375" style="85" customWidth="1"/>
    <col min="5631" max="5631" width="56.86328125" style="85" customWidth="1"/>
    <col min="5632" max="5632" width="14.1328125" style="85" customWidth="1"/>
    <col min="5633" max="5633" width="13.3984375" style="85" customWidth="1"/>
    <col min="5634" max="5634" width="7.3984375" style="85" customWidth="1"/>
    <col min="5635" max="5635" width="7.265625" style="85" customWidth="1"/>
    <col min="5636" max="5636" width="7.3984375" style="85" customWidth="1"/>
    <col min="5637" max="5637" width="8.3984375" style="85" customWidth="1"/>
    <col min="5638" max="5638" width="10.3984375" style="85" bestFit="1" customWidth="1"/>
    <col min="5639" max="5885" width="8.86328125" style="85"/>
    <col min="5886" max="5886" width="4.3984375" style="85" customWidth="1"/>
    <col min="5887" max="5887" width="56.86328125" style="85" customWidth="1"/>
    <col min="5888" max="5888" width="14.1328125" style="85" customWidth="1"/>
    <col min="5889" max="5889" width="13.3984375" style="85" customWidth="1"/>
    <col min="5890" max="5890" width="7.3984375" style="85" customWidth="1"/>
    <col min="5891" max="5891" width="7.265625" style="85" customWidth="1"/>
    <col min="5892" max="5892" width="7.3984375" style="85" customWidth="1"/>
    <col min="5893" max="5893" width="8.3984375" style="85" customWidth="1"/>
    <col min="5894" max="5894" width="10.3984375" style="85" bestFit="1" customWidth="1"/>
    <col min="5895" max="6141" width="8.86328125" style="85"/>
    <col min="6142" max="6142" width="4.3984375" style="85" customWidth="1"/>
    <col min="6143" max="6143" width="56.86328125" style="85" customWidth="1"/>
    <col min="6144" max="6144" width="14.1328125" style="85" customWidth="1"/>
    <col min="6145" max="6145" width="13.3984375" style="85" customWidth="1"/>
    <col min="6146" max="6146" width="7.3984375" style="85" customWidth="1"/>
    <col min="6147" max="6147" width="7.265625" style="85" customWidth="1"/>
    <col min="6148" max="6148" width="7.3984375" style="85" customWidth="1"/>
    <col min="6149" max="6149" width="8.3984375" style="85" customWidth="1"/>
    <col min="6150" max="6150" width="10.3984375" style="85" bestFit="1" customWidth="1"/>
    <col min="6151" max="6397" width="8.86328125" style="85"/>
    <col min="6398" max="6398" width="4.3984375" style="85" customWidth="1"/>
    <col min="6399" max="6399" width="56.86328125" style="85" customWidth="1"/>
    <col min="6400" max="6400" width="14.1328125" style="85" customWidth="1"/>
    <col min="6401" max="6401" width="13.3984375" style="85" customWidth="1"/>
    <col min="6402" max="6402" width="7.3984375" style="85" customWidth="1"/>
    <col min="6403" max="6403" width="7.265625" style="85" customWidth="1"/>
    <col min="6404" max="6404" width="7.3984375" style="85" customWidth="1"/>
    <col min="6405" max="6405" width="8.3984375" style="85" customWidth="1"/>
    <col min="6406" max="6406" width="10.3984375" style="85" bestFit="1" customWidth="1"/>
    <col min="6407" max="6653" width="8.86328125" style="85"/>
    <col min="6654" max="6654" width="4.3984375" style="85" customWidth="1"/>
    <col min="6655" max="6655" width="56.86328125" style="85" customWidth="1"/>
    <col min="6656" max="6656" width="14.1328125" style="85" customWidth="1"/>
    <col min="6657" max="6657" width="13.3984375" style="85" customWidth="1"/>
    <col min="6658" max="6658" width="7.3984375" style="85" customWidth="1"/>
    <col min="6659" max="6659" width="7.265625" style="85" customWidth="1"/>
    <col min="6660" max="6660" width="7.3984375" style="85" customWidth="1"/>
    <col min="6661" max="6661" width="8.3984375" style="85" customWidth="1"/>
    <col min="6662" max="6662" width="10.3984375" style="85" bestFit="1" customWidth="1"/>
    <col min="6663" max="6909" width="8.86328125" style="85"/>
    <col min="6910" max="6910" width="4.3984375" style="85" customWidth="1"/>
    <col min="6911" max="6911" width="56.86328125" style="85" customWidth="1"/>
    <col min="6912" max="6912" width="14.1328125" style="85" customWidth="1"/>
    <col min="6913" max="6913" width="13.3984375" style="85" customWidth="1"/>
    <col min="6914" max="6914" width="7.3984375" style="85" customWidth="1"/>
    <col min="6915" max="6915" width="7.265625" style="85" customWidth="1"/>
    <col min="6916" max="6916" width="7.3984375" style="85" customWidth="1"/>
    <col min="6917" max="6917" width="8.3984375" style="85" customWidth="1"/>
    <col min="6918" max="6918" width="10.3984375" style="85" bestFit="1" customWidth="1"/>
    <col min="6919" max="7165" width="8.86328125" style="85"/>
    <col min="7166" max="7166" width="4.3984375" style="85" customWidth="1"/>
    <col min="7167" max="7167" width="56.86328125" style="85" customWidth="1"/>
    <col min="7168" max="7168" width="14.1328125" style="85" customWidth="1"/>
    <col min="7169" max="7169" width="13.3984375" style="85" customWidth="1"/>
    <col min="7170" max="7170" width="7.3984375" style="85" customWidth="1"/>
    <col min="7171" max="7171" width="7.265625" style="85" customWidth="1"/>
    <col min="7172" max="7172" width="7.3984375" style="85" customWidth="1"/>
    <col min="7173" max="7173" width="8.3984375" style="85" customWidth="1"/>
    <col min="7174" max="7174" width="10.3984375" style="85" bestFit="1" customWidth="1"/>
    <col min="7175" max="7421" width="8.86328125" style="85"/>
    <col min="7422" max="7422" width="4.3984375" style="85" customWidth="1"/>
    <col min="7423" max="7423" width="56.86328125" style="85" customWidth="1"/>
    <col min="7424" max="7424" width="14.1328125" style="85" customWidth="1"/>
    <col min="7425" max="7425" width="13.3984375" style="85" customWidth="1"/>
    <col min="7426" max="7426" width="7.3984375" style="85" customWidth="1"/>
    <col min="7427" max="7427" width="7.265625" style="85" customWidth="1"/>
    <col min="7428" max="7428" width="7.3984375" style="85" customWidth="1"/>
    <col min="7429" max="7429" width="8.3984375" style="85" customWidth="1"/>
    <col min="7430" max="7430" width="10.3984375" style="85" bestFit="1" customWidth="1"/>
    <col min="7431" max="7677" width="8.86328125" style="85"/>
    <col min="7678" max="7678" width="4.3984375" style="85" customWidth="1"/>
    <col min="7679" max="7679" width="56.86328125" style="85" customWidth="1"/>
    <col min="7680" max="7680" width="14.1328125" style="85" customWidth="1"/>
    <col min="7681" max="7681" width="13.3984375" style="85" customWidth="1"/>
    <col min="7682" max="7682" width="7.3984375" style="85" customWidth="1"/>
    <col min="7683" max="7683" width="7.265625" style="85" customWidth="1"/>
    <col min="7684" max="7684" width="7.3984375" style="85" customWidth="1"/>
    <col min="7685" max="7685" width="8.3984375" style="85" customWidth="1"/>
    <col min="7686" max="7686" width="10.3984375" style="85" bestFit="1" customWidth="1"/>
    <col min="7687" max="7933" width="8.86328125" style="85"/>
    <col min="7934" max="7934" width="4.3984375" style="85" customWidth="1"/>
    <col min="7935" max="7935" width="56.86328125" style="85" customWidth="1"/>
    <col min="7936" max="7936" width="14.1328125" style="85" customWidth="1"/>
    <col min="7937" max="7937" width="13.3984375" style="85" customWidth="1"/>
    <col min="7938" max="7938" width="7.3984375" style="85" customWidth="1"/>
    <col min="7939" max="7939" width="7.265625" style="85" customWidth="1"/>
    <col min="7940" max="7940" width="7.3984375" style="85" customWidth="1"/>
    <col min="7941" max="7941" width="8.3984375" style="85" customWidth="1"/>
    <col min="7942" max="7942" width="10.3984375" style="85" bestFit="1" customWidth="1"/>
    <col min="7943" max="8189" width="8.86328125" style="85"/>
    <col min="8190" max="8190" width="4.3984375" style="85" customWidth="1"/>
    <col min="8191" max="8191" width="56.86328125" style="85" customWidth="1"/>
    <col min="8192" max="8192" width="14.1328125" style="85" customWidth="1"/>
    <col min="8193" max="8193" width="13.3984375" style="85" customWidth="1"/>
    <col min="8194" max="8194" width="7.3984375" style="85" customWidth="1"/>
    <col min="8195" max="8195" width="7.265625" style="85" customWidth="1"/>
    <col min="8196" max="8196" width="7.3984375" style="85" customWidth="1"/>
    <col min="8197" max="8197" width="8.3984375" style="85" customWidth="1"/>
    <col min="8198" max="8198" width="10.3984375" style="85" bestFit="1" customWidth="1"/>
    <col min="8199" max="8445" width="8.86328125" style="85"/>
    <col min="8446" max="8446" width="4.3984375" style="85" customWidth="1"/>
    <col min="8447" max="8447" width="56.86328125" style="85" customWidth="1"/>
    <col min="8448" max="8448" width="14.1328125" style="85" customWidth="1"/>
    <col min="8449" max="8449" width="13.3984375" style="85" customWidth="1"/>
    <col min="8450" max="8450" width="7.3984375" style="85" customWidth="1"/>
    <col min="8451" max="8451" width="7.265625" style="85" customWidth="1"/>
    <col min="8452" max="8452" width="7.3984375" style="85" customWidth="1"/>
    <col min="8453" max="8453" width="8.3984375" style="85" customWidth="1"/>
    <col min="8454" max="8454" width="10.3984375" style="85" bestFit="1" customWidth="1"/>
    <col min="8455" max="8701" width="8.86328125" style="85"/>
    <col min="8702" max="8702" width="4.3984375" style="85" customWidth="1"/>
    <col min="8703" max="8703" width="56.86328125" style="85" customWidth="1"/>
    <col min="8704" max="8704" width="14.1328125" style="85" customWidth="1"/>
    <col min="8705" max="8705" width="13.3984375" style="85" customWidth="1"/>
    <col min="8706" max="8706" width="7.3984375" style="85" customWidth="1"/>
    <col min="8707" max="8707" width="7.265625" style="85" customWidth="1"/>
    <col min="8708" max="8708" width="7.3984375" style="85" customWidth="1"/>
    <col min="8709" max="8709" width="8.3984375" style="85" customWidth="1"/>
    <col min="8710" max="8710" width="10.3984375" style="85" bestFit="1" customWidth="1"/>
    <col min="8711" max="8957" width="8.86328125" style="85"/>
    <col min="8958" max="8958" width="4.3984375" style="85" customWidth="1"/>
    <col min="8959" max="8959" width="56.86328125" style="85" customWidth="1"/>
    <col min="8960" max="8960" width="14.1328125" style="85" customWidth="1"/>
    <col min="8961" max="8961" width="13.3984375" style="85" customWidth="1"/>
    <col min="8962" max="8962" width="7.3984375" style="85" customWidth="1"/>
    <col min="8963" max="8963" width="7.265625" style="85" customWidth="1"/>
    <col min="8964" max="8964" width="7.3984375" style="85" customWidth="1"/>
    <col min="8965" max="8965" width="8.3984375" style="85" customWidth="1"/>
    <col min="8966" max="8966" width="10.3984375" style="85" bestFit="1" customWidth="1"/>
    <col min="8967" max="9213" width="8.86328125" style="85"/>
    <col min="9214" max="9214" width="4.3984375" style="85" customWidth="1"/>
    <col min="9215" max="9215" width="56.86328125" style="85" customWidth="1"/>
    <col min="9216" max="9216" width="14.1328125" style="85" customWidth="1"/>
    <col min="9217" max="9217" width="13.3984375" style="85" customWidth="1"/>
    <col min="9218" max="9218" width="7.3984375" style="85" customWidth="1"/>
    <col min="9219" max="9219" width="7.265625" style="85" customWidth="1"/>
    <col min="9220" max="9220" width="7.3984375" style="85" customWidth="1"/>
    <col min="9221" max="9221" width="8.3984375" style="85" customWidth="1"/>
    <col min="9222" max="9222" width="10.3984375" style="85" bestFit="1" customWidth="1"/>
    <col min="9223" max="9469" width="8.86328125" style="85"/>
    <col min="9470" max="9470" width="4.3984375" style="85" customWidth="1"/>
    <col min="9471" max="9471" width="56.86328125" style="85" customWidth="1"/>
    <col min="9472" max="9472" width="14.1328125" style="85" customWidth="1"/>
    <col min="9473" max="9473" width="13.3984375" style="85" customWidth="1"/>
    <col min="9474" max="9474" width="7.3984375" style="85" customWidth="1"/>
    <col min="9475" max="9475" width="7.265625" style="85" customWidth="1"/>
    <col min="9476" max="9476" width="7.3984375" style="85" customWidth="1"/>
    <col min="9477" max="9477" width="8.3984375" style="85" customWidth="1"/>
    <col min="9478" max="9478" width="10.3984375" style="85" bestFit="1" customWidth="1"/>
    <col min="9479" max="9725" width="8.86328125" style="85"/>
    <col min="9726" max="9726" width="4.3984375" style="85" customWidth="1"/>
    <col min="9727" max="9727" width="56.86328125" style="85" customWidth="1"/>
    <col min="9728" max="9728" width="14.1328125" style="85" customWidth="1"/>
    <col min="9729" max="9729" width="13.3984375" style="85" customWidth="1"/>
    <col min="9730" max="9730" width="7.3984375" style="85" customWidth="1"/>
    <col min="9731" max="9731" width="7.265625" style="85" customWidth="1"/>
    <col min="9732" max="9732" width="7.3984375" style="85" customWidth="1"/>
    <col min="9733" max="9733" width="8.3984375" style="85" customWidth="1"/>
    <col min="9734" max="9734" width="10.3984375" style="85" bestFit="1" customWidth="1"/>
    <col min="9735" max="9981" width="8.86328125" style="85"/>
    <col min="9982" max="9982" width="4.3984375" style="85" customWidth="1"/>
    <col min="9983" max="9983" width="56.86328125" style="85" customWidth="1"/>
    <col min="9984" max="9984" width="14.1328125" style="85" customWidth="1"/>
    <col min="9985" max="9985" width="13.3984375" style="85" customWidth="1"/>
    <col min="9986" max="9986" width="7.3984375" style="85" customWidth="1"/>
    <col min="9987" max="9987" width="7.265625" style="85" customWidth="1"/>
    <col min="9988" max="9988" width="7.3984375" style="85" customWidth="1"/>
    <col min="9989" max="9989" width="8.3984375" style="85" customWidth="1"/>
    <col min="9990" max="9990" width="10.3984375" style="85" bestFit="1" customWidth="1"/>
    <col min="9991" max="10237" width="8.86328125" style="85"/>
    <col min="10238" max="10238" width="4.3984375" style="85" customWidth="1"/>
    <col min="10239" max="10239" width="56.86328125" style="85" customWidth="1"/>
    <col min="10240" max="10240" width="14.1328125" style="85" customWidth="1"/>
    <col min="10241" max="10241" width="13.3984375" style="85" customWidth="1"/>
    <col min="10242" max="10242" width="7.3984375" style="85" customWidth="1"/>
    <col min="10243" max="10243" width="7.265625" style="85" customWidth="1"/>
    <col min="10244" max="10244" width="7.3984375" style="85" customWidth="1"/>
    <col min="10245" max="10245" width="8.3984375" style="85" customWidth="1"/>
    <col min="10246" max="10246" width="10.3984375" style="85" bestFit="1" customWidth="1"/>
    <col min="10247" max="10493" width="8.86328125" style="85"/>
    <col min="10494" max="10494" width="4.3984375" style="85" customWidth="1"/>
    <col min="10495" max="10495" width="56.86328125" style="85" customWidth="1"/>
    <col min="10496" max="10496" width="14.1328125" style="85" customWidth="1"/>
    <col min="10497" max="10497" width="13.3984375" style="85" customWidth="1"/>
    <col min="10498" max="10498" width="7.3984375" style="85" customWidth="1"/>
    <col min="10499" max="10499" width="7.265625" style="85" customWidth="1"/>
    <col min="10500" max="10500" width="7.3984375" style="85" customWidth="1"/>
    <col min="10501" max="10501" width="8.3984375" style="85" customWidth="1"/>
    <col min="10502" max="10502" width="10.3984375" style="85" bestFit="1" customWidth="1"/>
    <col min="10503" max="10749" width="8.86328125" style="85"/>
    <col min="10750" max="10750" width="4.3984375" style="85" customWidth="1"/>
    <col min="10751" max="10751" width="56.86328125" style="85" customWidth="1"/>
    <col min="10752" max="10752" width="14.1328125" style="85" customWidth="1"/>
    <col min="10753" max="10753" width="13.3984375" style="85" customWidth="1"/>
    <col min="10754" max="10754" width="7.3984375" style="85" customWidth="1"/>
    <col min="10755" max="10755" width="7.265625" style="85" customWidth="1"/>
    <col min="10756" max="10756" width="7.3984375" style="85" customWidth="1"/>
    <col min="10757" max="10757" width="8.3984375" style="85" customWidth="1"/>
    <col min="10758" max="10758" width="10.3984375" style="85" bestFit="1" customWidth="1"/>
    <col min="10759" max="11005" width="8.86328125" style="85"/>
    <col min="11006" max="11006" width="4.3984375" style="85" customWidth="1"/>
    <col min="11007" max="11007" width="56.86328125" style="85" customWidth="1"/>
    <col min="11008" max="11008" width="14.1328125" style="85" customWidth="1"/>
    <col min="11009" max="11009" width="13.3984375" style="85" customWidth="1"/>
    <col min="11010" max="11010" width="7.3984375" style="85" customWidth="1"/>
    <col min="11011" max="11011" width="7.265625" style="85" customWidth="1"/>
    <col min="11012" max="11012" width="7.3984375" style="85" customWidth="1"/>
    <col min="11013" max="11013" width="8.3984375" style="85" customWidth="1"/>
    <col min="11014" max="11014" width="10.3984375" style="85" bestFit="1" customWidth="1"/>
    <col min="11015" max="11261" width="8.86328125" style="85"/>
    <col min="11262" max="11262" width="4.3984375" style="85" customWidth="1"/>
    <col min="11263" max="11263" width="56.86328125" style="85" customWidth="1"/>
    <col min="11264" max="11264" width="14.1328125" style="85" customWidth="1"/>
    <col min="11265" max="11265" width="13.3984375" style="85" customWidth="1"/>
    <col min="11266" max="11266" width="7.3984375" style="85" customWidth="1"/>
    <col min="11267" max="11267" width="7.265625" style="85" customWidth="1"/>
    <col min="11268" max="11268" width="7.3984375" style="85" customWidth="1"/>
    <col min="11269" max="11269" width="8.3984375" style="85" customWidth="1"/>
    <col min="11270" max="11270" width="10.3984375" style="85" bestFit="1" customWidth="1"/>
    <col min="11271" max="11517" width="8.86328125" style="85"/>
    <col min="11518" max="11518" width="4.3984375" style="85" customWidth="1"/>
    <col min="11519" max="11519" width="56.86328125" style="85" customWidth="1"/>
    <col min="11520" max="11520" width="14.1328125" style="85" customWidth="1"/>
    <col min="11521" max="11521" width="13.3984375" style="85" customWidth="1"/>
    <col min="11522" max="11522" width="7.3984375" style="85" customWidth="1"/>
    <col min="11523" max="11523" width="7.265625" style="85" customWidth="1"/>
    <col min="11524" max="11524" width="7.3984375" style="85" customWidth="1"/>
    <col min="11525" max="11525" width="8.3984375" style="85" customWidth="1"/>
    <col min="11526" max="11526" width="10.3984375" style="85" bestFit="1" customWidth="1"/>
    <col min="11527" max="11773" width="8.86328125" style="85"/>
    <col min="11774" max="11774" width="4.3984375" style="85" customWidth="1"/>
    <col min="11775" max="11775" width="56.86328125" style="85" customWidth="1"/>
    <col min="11776" max="11776" width="14.1328125" style="85" customWidth="1"/>
    <col min="11777" max="11777" width="13.3984375" style="85" customWidth="1"/>
    <col min="11778" max="11778" width="7.3984375" style="85" customWidth="1"/>
    <col min="11779" max="11779" width="7.265625" style="85" customWidth="1"/>
    <col min="11780" max="11780" width="7.3984375" style="85" customWidth="1"/>
    <col min="11781" max="11781" width="8.3984375" style="85" customWidth="1"/>
    <col min="11782" max="11782" width="10.3984375" style="85" bestFit="1" customWidth="1"/>
    <col min="11783" max="12029" width="8.86328125" style="85"/>
    <col min="12030" max="12030" width="4.3984375" style="85" customWidth="1"/>
    <col min="12031" max="12031" width="56.86328125" style="85" customWidth="1"/>
    <col min="12032" max="12032" width="14.1328125" style="85" customWidth="1"/>
    <col min="12033" max="12033" width="13.3984375" style="85" customWidth="1"/>
    <col min="12034" max="12034" width="7.3984375" style="85" customWidth="1"/>
    <col min="12035" max="12035" width="7.265625" style="85" customWidth="1"/>
    <col min="12036" max="12036" width="7.3984375" style="85" customWidth="1"/>
    <col min="12037" max="12037" width="8.3984375" style="85" customWidth="1"/>
    <col min="12038" max="12038" width="10.3984375" style="85" bestFit="1" customWidth="1"/>
    <col min="12039" max="12285" width="8.86328125" style="85"/>
    <col min="12286" max="12286" width="4.3984375" style="85" customWidth="1"/>
    <col min="12287" max="12287" width="56.86328125" style="85" customWidth="1"/>
    <col min="12288" max="12288" width="14.1328125" style="85" customWidth="1"/>
    <col min="12289" max="12289" width="13.3984375" style="85" customWidth="1"/>
    <col min="12290" max="12290" width="7.3984375" style="85" customWidth="1"/>
    <col min="12291" max="12291" width="7.265625" style="85" customWidth="1"/>
    <col min="12292" max="12292" width="7.3984375" style="85" customWidth="1"/>
    <col min="12293" max="12293" width="8.3984375" style="85" customWidth="1"/>
    <col min="12294" max="12294" width="10.3984375" style="85" bestFit="1" customWidth="1"/>
    <col min="12295" max="12541" width="8.86328125" style="85"/>
    <col min="12542" max="12542" width="4.3984375" style="85" customWidth="1"/>
    <col min="12543" max="12543" width="56.86328125" style="85" customWidth="1"/>
    <col min="12544" max="12544" width="14.1328125" style="85" customWidth="1"/>
    <col min="12545" max="12545" width="13.3984375" style="85" customWidth="1"/>
    <col min="12546" max="12546" width="7.3984375" style="85" customWidth="1"/>
    <col min="12547" max="12547" width="7.265625" style="85" customWidth="1"/>
    <col min="12548" max="12548" width="7.3984375" style="85" customWidth="1"/>
    <col min="12549" max="12549" width="8.3984375" style="85" customWidth="1"/>
    <col min="12550" max="12550" width="10.3984375" style="85" bestFit="1" customWidth="1"/>
    <col min="12551" max="12797" width="8.86328125" style="85"/>
    <col min="12798" max="12798" width="4.3984375" style="85" customWidth="1"/>
    <col min="12799" max="12799" width="56.86328125" style="85" customWidth="1"/>
    <col min="12800" max="12800" width="14.1328125" style="85" customWidth="1"/>
    <col min="12801" max="12801" width="13.3984375" style="85" customWidth="1"/>
    <col min="12802" max="12802" width="7.3984375" style="85" customWidth="1"/>
    <col min="12803" max="12803" width="7.265625" style="85" customWidth="1"/>
    <col min="12804" max="12804" width="7.3984375" style="85" customWidth="1"/>
    <col min="12805" max="12805" width="8.3984375" style="85" customWidth="1"/>
    <col min="12806" max="12806" width="10.3984375" style="85" bestFit="1" customWidth="1"/>
    <col min="12807" max="13053" width="8.86328125" style="85"/>
    <col min="13054" max="13054" width="4.3984375" style="85" customWidth="1"/>
    <col min="13055" max="13055" width="56.86328125" style="85" customWidth="1"/>
    <col min="13056" max="13056" width="14.1328125" style="85" customWidth="1"/>
    <col min="13057" max="13057" width="13.3984375" style="85" customWidth="1"/>
    <col min="13058" max="13058" width="7.3984375" style="85" customWidth="1"/>
    <col min="13059" max="13059" width="7.265625" style="85" customWidth="1"/>
    <col min="13060" max="13060" width="7.3984375" style="85" customWidth="1"/>
    <col min="13061" max="13061" width="8.3984375" style="85" customWidth="1"/>
    <col min="13062" max="13062" width="10.3984375" style="85" bestFit="1" customWidth="1"/>
    <col min="13063" max="13309" width="8.86328125" style="85"/>
    <col min="13310" max="13310" width="4.3984375" style="85" customWidth="1"/>
    <col min="13311" max="13311" width="56.86328125" style="85" customWidth="1"/>
    <col min="13312" max="13312" width="14.1328125" style="85" customWidth="1"/>
    <col min="13313" max="13313" width="13.3984375" style="85" customWidth="1"/>
    <col min="13314" max="13314" width="7.3984375" style="85" customWidth="1"/>
    <col min="13315" max="13315" width="7.265625" style="85" customWidth="1"/>
    <col min="13316" max="13316" width="7.3984375" style="85" customWidth="1"/>
    <col min="13317" max="13317" width="8.3984375" style="85" customWidth="1"/>
    <col min="13318" max="13318" width="10.3984375" style="85" bestFit="1" customWidth="1"/>
    <col min="13319" max="13565" width="8.86328125" style="85"/>
    <col min="13566" max="13566" width="4.3984375" style="85" customWidth="1"/>
    <col min="13567" max="13567" width="56.86328125" style="85" customWidth="1"/>
    <col min="13568" max="13568" width="14.1328125" style="85" customWidth="1"/>
    <col min="13569" max="13569" width="13.3984375" style="85" customWidth="1"/>
    <col min="13570" max="13570" width="7.3984375" style="85" customWidth="1"/>
    <col min="13571" max="13571" width="7.265625" style="85" customWidth="1"/>
    <col min="13572" max="13572" width="7.3984375" style="85" customWidth="1"/>
    <col min="13573" max="13573" width="8.3984375" style="85" customWidth="1"/>
    <col min="13574" max="13574" width="10.3984375" style="85" bestFit="1" customWidth="1"/>
    <col min="13575" max="13821" width="8.86328125" style="85"/>
    <col min="13822" max="13822" width="4.3984375" style="85" customWidth="1"/>
    <col min="13823" max="13823" width="56.86328125" style="85" customWidth="1"/>
    <col min="13824" max="13824" width="14.1328125" style="85" customWidth="1"/>
    <col min="13825" max="13825" width="13.3984375" style="85" customWidth="1"/>
    <col min="13826" max="13826" width="7.3984375" style="85" customWidth="1"/>
    <col min="13827" max="13827" width="7.265625" style="85" customWidth="1"/>
    <col min="13828" max="13828" width="7.3984375" style="85" customWidth="1"/>
    <col min="13829" max="13829" width="8.3984375" style="85" customWidth="1"/>
    <col min="13830" max="13830" width="10.3984375" style="85" bestFit="1" customWidth="1"/>
    <col min="13831" max="14077" width="8.86328125" style="85"/>
    <col min="14078" max="14078" width="4.3984375" style="85" customWidth="1"/>
    <col min="14079" max="14079" width="56.86328125" style="85" customWidth="1"/>
    <col min="14080" max="14080" width="14.1328125" style="85" customWidth="1"/>
    <col min="14081" max="14081" width="13.3984375" style="85" customWidth="1"/>
    <col min="14082" max="14082" width="7.3984375" style="85" customWidth="1"/>
    <col min="14083" max="14083" width="7.265625" style="85" customWidth="1"/>
    <col min="14084" max="14084" width="7.3984375" style="85" customWidth="1"/>
    <col min="14085" max="14085" width="8.3984375" style="85" customWidth="1"/>
    <col min="14086" max="14086" width="10.3984375" style="85" bestFit="1" customWidth="1"/>
    <col min="14087" max="14333" width="8.86328125" style="85"/>
    <col min="14334" max="14334" width="4.3984375" style="85" customWidth="1"/>
    <col min="14335" max="14335" width="56.86328125" style="85" customWidth="1"/>
    <col min="14336" max="14336" width="14.1328125" style="85" customWidth="1"/>
    <col min="14337" max="14337" width="13.3984375" style="85" customWidth="1"/>
    <col min="14338" max="14338" width="7.3984375" style="85" customWidth="1"/>
    <col min="14339" max="14339" width="7.265625" style="85" customWidth="1"/>
    <col min="14340" max="14340" width="7.3984375" style="85" customWidth="1"/>
    <col min="14341" max="14341" width="8.3984375" style="85" customWidth="1"/>
    <col min="14342" max="14342" width="10.3984375" style="85" bestFit="1" customWidth="1"/>
    <col min="14343" max="14589" width="8.86328125" style="85"/>
    <col min="14590" max="14590" width="4.3984375" style="85" customWidth="1"/>
    <col min="14591" max="14591" width="56.86328125" style="85" customWidth="1"/>
    <col min="14592" max="14592" width="14.1328125" style="85" customWidth="1"/>
    <col min="14593" max="14593" width="13.3984375" style="85" customWidth="1"/>
    <col min="14594" max="14594" width="7.3984375" style="85" customWidth="1"/>
    <col min="14595" max="14595" width="7.265625" style="85" customWidth="1"/>
    <col min="14596" max="14596" width="7.3984375" style="85" customWidth="1"/>
    <col min="14597" max="14597" width="8.3984375" style="85" customWidth="1"/>
    <col min="14598" max="14598" width="10.3984375" style="85" bestFit="1" customWidth="1"/>
    <col min="14599" max="14845" width="8.86328125" style="85"/>
    <col min="14846" max="14846" width="4.3984375" style="85" customWidth="1"/>
    <col min="14847" max="14847" width="56.86328125" style="85" customWidth="1"/>
    <col min="14848" max="14848" width="14.1328125" style="85" customWidth="1"/>
    <col min="14849" max="14849" width="13.3984375" style="85" customWidth="1"/>
    <col min="14850" max="14850" width="7.3984375" style="85" customWidth="1"/>
    <col min="14851" max="14851" width="7.265625" style="85" customWidth="1"/>
    <col min="14852" max="14852" width="7.3984375" style="85" customWidth="1"/>
    <col min="14853" max="14853" width="8.3984375" style="85" customWidth="1"/>
    <col min="14854" max="14854" width="10.3984375" style="85" bestFit="1" customWidth="1"/>
    <col min="14855" max="15101" width="8.86328125" style="85"/>
    <col min="15102" max="15102" width="4.3984375" style="85" customWidth="1"/>
    <col min="15103" max="15103" width="56.86328125" style="85" customWidth="1"/>
    <col min="15104" max="15104" width="14.1328125" style="85" customWidth="1"/>
    <col min="15105" max="15105" width="13.3984375" style="85" customWidth="1"/>
    <col min="15106" max="15106" width="7.3984375" style="85" customWidth="1"/>
    <col min="15107" max="15107" width="7.265625" style="85" customWidth="1"/>
    <col min="15108" max="15108" width="7.3984375" style="85" customWidth="1"/>
    <col min="15109" max="15109" width="8.3984375" style="85" customWidth="1"/>
    <col min="15110" max="15110" width="10.3984375" style="85" bestFit="1" customWidth="1"/>
    <col min="15111" max="15357" width="8.86328125" style="85"/>
    <col min="15358" max="15358" width="4.3984375" style="85" customWidth="1"/>
    <col min="15359" max="15359" width="56.86328125" style="85" customWidth="1"/>
    <col min="15360" max="15360" width="14.1328125" style="85" customWidth="1"/>
    <col min="15361" max="15361" width="13.3984375" style="85" customWidth="1"/>
    <col min="15362" max="15362" width="7.3984375" style="85" customWidth="1"/>
    <col min="15363" max="15363" width="7.265625" style="85" customWidth="1"/>
    <col min="15364" max="15364" width="7.3984375" style="85" customWidth="1"/>
    <col min="15365" max="15365" width="8.3984375" style="85" customWidth="1"/>
    <col min="15366" max="15366" width="10.3984375" style="85" bestFit="1" customWidth="1"/>
    <col min="15367" max="15613" width="8.86328125" style="85"/>
    <col min="15614" max="15614" width="4.3984375" style="85" customWidth="1"/>
    <col min="15615" max="15615" width="56.86328125" style="85" customWidth="1"/>
    <col min="15616" max="15616" width="14.1328125" style="85" customWidth="1"/>
    <col min="15617" max="15617" width="13.3984375" style="85" customWidth="1"/>
    <col min="15618" max="15618" width="7.3984375" style="85" customWidth="1"/>
    <col min="15619" max="15619" width="7.265625" style="85" customWidth="1"/>
    <col min="15620" max="15620" width="7.3984375" style="85" customWidth="1"/>
    <col min="15621" max="15621" width="8.3984375" style="85" customWidth="1"/>
    <col min="15622" max="15622" width="10.3984375" style="85" bestFit="1" customWidth="1"/>
    <col min="15623" max="15869" width="8.86328125" style="85"/>
    <col min="15870" max="15870" width="4.3984375" style="85" customWidth="1"/>
    <col min="15871" max="15871" width="56.86328125" style="85" customWidth="1"/>
    <col min="15872" max="15872" width="14.1328125" style="85" customWidth="1"/>
    <col min="15873" max="15873" width="13.3984375" style="85" customWidth="1"/>
    <col min="15874" max="15874" width="7.3984375" style="85" customWidth="1"/>
    <col min="15875" max="15875" width="7.265625" style="85" customWidth="1"/>
    <col min="15876" max="15876" width="7.3984375" style="85" customWidth="1"/>
    <col min="15877" max="15877" width="8.3984375" style="85" customWidth="1"/>
    <col min="15878" max="15878" width="10.3984375" style="85" bestFit="1" customWidth="1"/>
    <col min="15879" max="16125" width="8.86328125" style="85"/>
    <col min="16126" max="16126" width="4.3984375" style="85" customWidth="1"/>
    <col min="16127" max="16127" width="56.86328125" style="85" customWidth="1"/>
    <col min="16128" max="16128" width="14.1328125" style="85" customWidth="1"/>
    <col min="16129" max="16129" width="13.3984375" style="85" customWidth="1"/>
    <col min="16130" max="16130" width="7.3984375" style="85" customWidth="1"/>
    <col min="16131" max="16131" width="7.265625" style="85" customWidth="1"/>
    <col min="16132" max="16132" width="7.3984375" style="85" customWidth="1"/>
    <col min="16133" max="16133" width="8.3984375" style="85" customWidth="1"/>
    <col min="16134" max="16134" width="10.3984375" style="85" bestFit="1" customWidth="1"/>
    <col min="16135" max="16384" width="8.86328125" style="85"/>
  </cols>
  <sheetData>
    <row r="1" spans="1:6" ht="14.25" customHeight="1" x14ac:dyDescent="0.45">
      <c r="B1" s="84"/>
      <c r="C1" s="86"/>
    </row>
    <row r="2" spans="1:6" ht="14.25" customHeight="1" x14ac:dyDescent="0.45">
      <c r="B2" s="203" t="s">
        <v>273</v>
      </c>
      <c r="C2" s="88"/>
    </row>
    <row r="3" spans="1:6" x14ac:dyDescent="0.45">
      <c r="B3" s="138"/>
      <c r="C3" s="141" t="s">
        <v>0</v>
      </c>
      <c r="E3" s="89"/>
    </row>
    <row r="4" spans="1:6" ht="20.25" customHeight="1" x14ac:dyDescent="0.45">
      <c r="A4" s="142" t="s">
        <v>1</v>
      </c>
      <c r="B4" s="212" t="s">
        <v>272</v>
      </c>
      <c r="C4" s="211" t="s">
        <v>2</v>
      </c>
      <c r="D4" s="90"/>
      <c r="E4" s="90"/>
      <c r="F4" s="134"/>
    </row>
    <row r="5" spans="1:6" x14ac:dyDescent="0.45">
      <c r="A5" s="204">
        <v>1</v>
      </c>
      <c r="B5" s="143" t="s">
        <v>3</v>
      </c>
      <c r="C5" s="91">
        <f>C6+C10+C14</f>
        <v>28570</v>
      </c>
      <c r="F5" s="92"/>
    </row>
    <row r="6" spans="1:6" x14ac:dyDescent="0.45">
      <c r="A6" s="204">
        <v>2</v>
      </c>
      <c r="B6" s="143" t="s">
        <v>179</v>
      </c>
      <c r="C6" s="91">
        <f>C7</f>
        <v>27384</v>
      </c>
      <c r="F6" s="92"/>
    </row>
    <row r="7" spans="1:6" x14ac:dyDescent="0.45">
      <c r="A7" s="204">
        <v>3</v>
      </c>
      <c r="B7" s="144" t="s">
        <v>180</v>
      </c>
      <c r="C7" s="93">
        <f>+C8+C9</f>
        <v>27384</v>
      </c>
      <c r="D7" s="94"/>
      <c r="F7" s="87"/>
    </row>
    <row r="8" spans="1:6" ht="33" customHeight="1" x14ac:dyDescent="0.45">
      <c r="A8" s="204" t="s">
        <v>181</v>
      </c>
      <c r="B8" s="145" t="s">
        <v>182</v>
      </c>
      <c r="C8" s="93">
        <v>27250</v>
      </c>
      <c r="D8" s="94"/>
      <c r="F8" s="87"/>
    </row>
    <row r="9" spans="1:6" ht="26.25" x14ac:dyDescent="0.45">
      <c r="A9" s="204" t="s">
        <v>183</v>
      </c>
      <c r="B9" s="146" t="s">
        <v>172</v>
      </c>
      <c r="C9" s="93">
        <v>134</v>
      </c>
      <c r="D9" s="94"/>
      <c r="F9" s="87"/>
    </row>
    <row r="10" spans="1:6" x14ac:dyDescent="0.45">
      <c r="A10" s="204">
        <v>4</v>
      </c>
      <c r="B10" s="147" t="s">
        <v>4</v>
      </c>
      <c r="C10" s="95">
        <f>C11+C12+C13</f>
        <v>1147</v>
      </c>
    </row>
    <row r="11" spans="1:6" x14ac:dyDescent="0.45">
      <c r="A11" s="204">
        <v>5</v>
      </c>
      <c r="B11" s="144" t="s">
        <v>5</v>
      </c>
      <c r="C11" s="93">
        <v>710</v>
      </c>
    </row>
    <row r="12" spans="1:6" x14ac:dyDescent="0.45">
      <c r="A12" s="204">
        <v>6</v>
      </c>
      <c r="B12" s="144" t="s">
        <v>6</v>
      </c>
      <c r="C12" s="93">
        <v>420</v>
      </c>
    </row>
    <row r="13" spans="1:6" x14ac:dyDescent="0.45">
      <c r="A13" s="204">
        <v>7</v>
      </c>
      <c r="B13" s="144" t="s">
        <v>7</v>
      </c>
      <c r="C13" s="93">
        <v>17</v>
      </c>
    </row>
    <row r="14" spans="1:6" x14ac:dyDescent="0.45">
      <c r="A14" s="204">
        <v>8</v>
      </c>
      <c r="B14" s="147" t="s">
        <v>114</v>
      </c>
      <c r="C14" s="96">
        <f>C15</f>
        <v>39</v>
      </c>
    </row>
    <row r="15" spans="1:6" x14ac:dyDescent="0.45">
      <c r="A15" s="204">
        <v>9</v>
      </c>
      <c r="B15" s="144" t="s">
        <v>8</v>
      </c>
      <c r="C15" s="93">
        <v>39</v>
      </c>
      <c r="D15" s="97"/>
    </row>
    <row r="16" spans="1:6" x14ac:dyDescent="0.45">
      <c r="A16" s="204">
        <v>10</v>
      </c>
      <c r="B16" s="147" t="s">
        <v>129</v>
      </c>
      <c r="C16" s="96">
        <f>C17+C21+C26+C31+C33+C32</f>
        <v>2738.9300000000003</v>
      </c>
    </row>
    <row r="17" spans="1:8" x14ac:dyDescent="0.45">
      <c r="A17" s="204">
        <v>11</v>
      </c>
      <c r="B17" s="147" t="s">
        <v>115</v>
      </c>
      <c r="C17" s="96">
        <f>C19+C20+C18</f>
        <v>226</v>
      </c>
    </row>
    <row r="18" spans="1:8" x14ac:dyDescent="0.45">
      <c r="A18" s="204">
        <v>12</v>
      </c>
      <c r="B18" s="148" t="s">
        <v>11</v>
      </c>
      <c r="C18" s="93">
        <v>1</v>
      </c>
    </row>
    <row r="19" spans="1:8" ht="21" customHeight="1" x14ac:dyDescent="0.45">
      <c r="A19" s="204">
        <v>13</v>
      </c>
      <c r="B19" s="149" t="s">
        <v>12</v>
      </c>
      <c r="C19" s="93">
        <v>50</v>
      </c>
    </row>
    <row r="20" spans="1:8" ht="15.6" customHeight="1" x14ac:dyDescent="0.45">
      <c r="A20" s="204">
        <v>14</v>
      </c>
      <c r="B20" s="149" t="s">
        <v>13</v>
      </c>
      <c r="C20" s="93">
        <v>175</v>
      </c>
    </row>
    <row r="21" spans="1:8" ht="15" customHeight="1" x14ac:dyDescent="0.45">
      <c r="A21" s="204">
        <v>15</v>
      </c>
      <c r="B21" s="150" t="s">
        <v>166</v>
      </c>
      <c r="C21" s="96">
        <f>C22+C23+C24+C25</f>
        <v>1205.93</v>
      </c>
      <c r="D21" s="98"/>
      <c r="E21" s="99"/>
    </row>
    <row r="22" spans="1:8" ht="13.9" customHeight="1" x14ac:dyDescent="0.45">
      <c r="A22" s="204">
        <v>16</v>
      </c>
      <c r="B22" s="149" t="s">
        <v>14</v>
      </c>
      <c r="C22" s="93">
        <v>120.13</v>
      </c>
      <c r="D22" s="136"/>
      <c r="E22" s="99"/>
    </row>
    <row r="23" spans="1:8" x14ac:dyDescent="0.45">
      <c r="A23" s="204">
        <v>17</v>
      </c>
      <c r="B23" s="144" t="s">
        <v>120</v>
      </c>
      <c r="C23" s="93">
        <v>204.2</v>
      </c>
      <c r="D23" s="136"/>
      <c r="E23" s="99"/>
      <c r="F23" s="99"/>
    </row>
    <row r="24" spans="1:8" x14ac:dyDescent="0.45">
      <c r="A24" s="204">
        <v>18</v>
      </c>
      <c r="B24" s="144" t="s">
        <v>15</v>
      </c>
      <c r="C24" s="93">
        <v>681.6</v>
      </c>
      <c r="D24" s="136"/>
      <c r="E24" s="99"/>
    </row>
    <row r="25" spans="1:8" x14ac:dyDescent="0.45">
      <c r="A25" s="204">
        <v>19</v>
      </c>
      <c r="B25" s="144" t="s">
        <v>165</v>
      </c>
      <c r="C25" s="93">
        <v>200</v>
      </c>
      <c r="D25" s="136"/>
      <c r="E25" s="99"/>
      <c r="H25" s="24"/>
    </row>
    <row r="26" spans="1:8" x14ac:dyDescent="0.45">
      <c r="A26" s="204">
        <v>20</v>
      </c>
      <c r="B26" s="151" t="s">
        <v>169</v>
      </c>
      <c r="C26" s="96">
        <f>C27+C28</f>
        <v>1258</v>
      </c>
      <c r="D26" s="137"/>
      <c r="E26" s="99"/>
    </row>
    <row r="27" spans="1:8" x14ac:dyDescent="0.45">
      <c r="A27" s="204">
        <v>21</v>
      </c>
      <c r="B27" s="144" t="s">
        <v>113</v>
      </c>
      <c r="C27" s="93">
        <v>58</v>
      </c>
      <c r="D27" s="136"/>
      <c r="E27" s="133"/>
    </row>
    <row r="28" spans="1:8" x14ac:dyDescent="0.45">
      <c r="A28" s="204">
        <v>22</v>
      </c>
      <c r="B28" s="144" t="s">
        <v>170</v>
      </c>
      <c r="C28" s="93">
        <v>1200</v>
      </c>
      <c r="D28" s="136"/>
      <c r="E28" s="99"/>
    </row>
    <row r="29" spans="1:8" x14ac:dyDescent="0.45">
      <c r="A29" s="204">
        <v>23</v>
      </c>
      <c r="B29" s="144" t="s">
        <v>9</v>
      </c>
      <c r="C29" s="93">
        <v>950</v>
      </c>
      <c r="D29" s="136"/>
      <c r="E29" s="99"/>
    </row>
    <row r="30" spans="1:8" x14ac:dyDescent="0.45">
      <c r="A30" s="204">
        <v>24</v>
      </c>
      <c r="B30" s="144" t="s">
        <v>10</v>
      </c>
      <c r="C30" s="93">
        <v>250</v>
      </c>
      <c r="D30" s="136"/>
      <c r="E30" s="99"/>
    </row>
    <row r="31" spans="1:8" x14ac:dyDescent="0.45">
      <c r="A31" s="204">
        <v>25</v>
      </c>
      <c r="B31" s="144" t="s">
        <v>16</v>
      </c>
      <c r="C31" s="93">
        <v>28</v>
      </c>
      <c r="D31" s="136"/>
    </row>
    <row r="32" spans="1:8" ht="24" customHeight="1" x14ac:dyDescent="0.45">
      <c r="A32" s="204">
        <v>26</v>
      </c>
      <c r="B32" s="145" t="s">
        <v>17</v>
      </c>
      <c r="C32" s="93">
        <v>16</v>
      </c>
      <c r="D32" s="136"/>
    </row>
    <row r="33" spans="1:7" x14ac:dyDescent="0.45">
      <c r="A33" s="204">
        <v>27</v>
      </c>
      <c r="B33" s="144" t="s">
        <v>18</v>
      </c>
      <c r="C33" s="93">
        <v>5</v>
      </c>
      <c r="D33" s="138"/>
      <c r="G33" s="100"/>
    </row>
    <row r="34" spans="1:7" ht="17.25" customHeight="1" x14ac:dyDescent="0.45">
      <c r="A34" s="204">
        <v>28</v>
      </c>
      <c r="B34" s="150" t="s">
        <v>171</v>
      </c>
      <c r="C34" s="96">
        <f>C35+C36</f>
        <v>60</v>
      </c>
      <c r="D34" s="137"/>
      <c r="E34" s="101"/>
      <c r="F34" s="101"/>
    </row>
    <row r="35" spans="1:7" ht="15" customHeight="1" x14ac:dyDescent="0.45">
      <c r="A35" s="204">
        <v>29</v>
      </c>
      <c r="B35" s="149" t="s">
        <v>119</v>
      </c>
      <c r="C35" s="93">
        <v>20</v>
      </c>
      <c r="D35" s="136"/>
    </row>
    <row r="36" spans="1:7" ht="16.5" customHeight="1" x14ac:dyDescent="0.45">
      <c r="A36" s="204">
        <v>30</v>
      </c>
      <c r="B36" s="149" t="s">
        <v>19</v>
      </c>
      <c r="C36" s="93">
        <v>40</v>
      </c>
      <c r="D36" s="136"/>
    </row>
    <row r="37" spans="1:7" ht="15.6" customHeight="1" x14ac:dyDescent="0.45">
      <c r="A37" s="204">
        <v>31</v>
      </c>
      <c r="B37" s="152" t="s">
        <v>167</v>
      </c>
      <c r="C37" s="96">
        <f>C5+C16+C34</f>
        <v>31368.93</v>
      </c>
      <c r="D37" s="138"/>
      <c r="F37" s="101"/>
    </row>
    <row r="38" spans="1:7" ht="15.6" customHeight="1" x14ac:dyDescent="0.45">
      <c r="A38" s="204">
        <v>32</v>
      </c>
      <c r="B38" s="153" t="s">
        <v>216</v>
      </c>
      <c r="C38" s="96">
        <f>C41+C39+C40</f>
        <v>20624.588000000003</v>
      </c>
      <c r="D38" s="138"/>
    </row>
    <row r="39" spans="1:7" ht="27.75" customHeight="1" x14ac:dyDescent="0.45">
      <c r="A39" s="204">
        <v>33</v>
      </c>
      <c r="B39" s="145" t="s">
        <v>58</v>
      </c>
      <c r="C39" s="96">
        <v>2000</v>
      </c>
      <c r="D39" s="137"/>
      <c r="F39" s="101"/>
    </row>
    <row r="40" spans="1:7" ht="17.25" customHeight="1" x14ac:dyDescent="0.45">
      <c r="A40" s="204">
        <v>34</v>
      </c>
      <c r="B40" s="145" t="s">
        <v>163</v>
      </c>
      <c r="C40" s="96">
        <v>165.4</v>
      </c>
      <c r="D40" s="137"/>
      <c r="F40" s="101"/>
    </row>
    <row r="41" spans="1:7" ht="27.75" customHeight="1" x14ac:dyDescent="0.45">
      <c r="A41" s="204">
        <v>35</v>
      </c>
      <c r="B41" s="150" t="s">
        <v>217</v>
      </c>
      <c r="C41" s="96">
        <f>C42+C68+C69+C78+C70+C74+C75+C73+C77+C76+C71+C72</f>
        <v>18459.188000000002</v>
      </c>
      <c r="D41" s="138"/>
    </row>
    <row r="42" spans="1:7" ht="15.6" customHeight="1" x14ac:dyDescent="0.45">
      <c r="A42" s="204">
        <v>36</v>
      </c>
      <c r="B42" s="145" t="s">
        <v>20</v>
      </c>
      <c r="C42" s="96">
        <f>C43+C44+C45+C46+C47+C48+C50+C51+C52+C53+C54+C55+C56+C57+C58+C59+C60+C61+C49+C64+C62+C63+C66+C65+C67</f>
        <v>3746.7609999999995</v>
      </c>
      <c r="D42" s="138"/>
    </row>
    <row r="43" spans="1:7" ht="28.5" customHeight="1" x14ac:dyDescent="0.45">
      <c r="A43" s="162" t="s">
        <v>191</v>
      </c>
      <c r="B43" s="154" t="s">
        <v>121</v>
      </c>
      <c r="C43" s="102">
        <v>0.1</v>
      </c>
      <c r="D43" s="138"/>
      <c r="G43" s="129"/>
    </row>
    <row r="44" spans="1:7" ht="27" customHeight="1" x14ac:dyDescent="0.45">
      <c r="A44" s="162" t="s">
        <v>192</v>
      </c>
      <c r="B44" s="3" t="s">
        <v>122</v>
      </c>
      <c r="C44" s="102">
        <v>20.9</v>
      </c>
      <c r="D44" s="138"/>
      <c r="G44" s="129"/>
    </row>
    <row r="45" spans="1:7" ht="15.6" customHeight="1" x14ac:dyDescent="0.45">
      <c r="A45" s="162" t="s">
        <v>193</v>
      </c>
      <c r="B45" s="144" t="s">
        <v>21</v>
      </c>
      <c r="C45" s="102">
        <v>8.4</v>
      </c>
      <c r="D45" s="138"/>
      <c r="G45" s="129"/>
    </row>
    <row r="46" spans="1:7" ht="14.25" customHeight="1" x14ac:dyDescent="0.45">
      <c r="A46" s="162" t="s">
        <v>194</v>
      </c>
      <c r="B46" s="145" t="s">
        <v>22</v>
      </c>
      <c r="C46" s="102">
        <v>201.3</v>
      </c>
      <c r="D46" s="138"/>
      <c r="G46" s="129"/>
    </row>
    <row r="47" spans="1:7" ht="15" customHeight="1" x14ac:dyDescent="0.45">
      <c r="A47" s="162" t="s">
        <v>195</v>
      </c>
      <c r="B47" s="145" t="s">
        <v>23</v>
      </c>
      <c r="C47" s="102">
        <v>599.20000000000005</v>
      </c>
      <c r="D47" s="138"/>
      <c r="G47" s="129"/>
    </row>
    <row r="48" spans="1:7" ht="15" customHeight="1" x14ac:dyDescent="0.45">
      <c r="A48" s="162" t="s">
        <v>196</v>
      </c>
      <c r="B48" s="145" t="s">
        <v>24</v>
      </c>
      <c r="C48" s="102">
        <v>741.6</v>
      </c>
      <c r="D48" s="139"/>
      <c r="E48" s="87"/>
      <c r="G48" s="129"/>
    </row>
    <row r="49" spans="1:7" ht="24.75" customHeight="1" x14ac:dyDescent="0.45">
      <c r="A49" s="162" t="s">
        <v>197</v>
      </c>
      <c r="B49" s="145" t="s">
        <v>25</v>
      </c>
      <c r="C49" s="102">
        <v>582.20000000000005</v>
      </c>
      <c r="D49" s="138"/>
      <c r="E49" s="103"/>
      <c r="F49" s="101"/>
      <c r="G49" s="129"/>
    </row>
    <row r="50" spans="1:7" ht="15.75" customHeight="1" x14ac:dyDescent="0.45">
      <c r="A50" s="162" t="s">
        <v>198</v>
      </c>
      <c r="B50" s="145" t="s">
        <v>26</v>
      </c>
      <c r="C50" s="102">
        <v>17.600000000000001</v>
      </c>
      <c r="D50" s="138"/>
      <c r="E50" s="87"/>
      <c r="G50" s="129"/>
    </row>
    <row r="51" spans="1:7" ht="14.25" customHeight="1" x14ac:dyDescent="0.45">
      <c r="A51" s="162" t="s">
        <v>199</v>
      </c>
      <c r="B51" s="144" t="s">
        <v>27</v>
      </c>
      <c r="C51" s="102">
        <v>18.600000000000001</v>
      </c>
      <c r="D51" s="138"/>
      <c r="E51" s="87"/>
      <c r="G51" s="129"/>
    </row>
    <row r="52" spans="1:7" ht="23.25" customHeight="1" x14ac:dyDescent="0.45">
      <c r="A52" s="162" t="s">
        <v>200</v>
      </c>
      <c r="B52" s="145" t="s">
        <v>28</v>
      </c>
      <c r="C52" s="102">
        <v>63.2</v>
      </c>
      <c r="D52" s="138"/>
      <c r="E52" s="87"/>
      <c r="G52" s="129"/>
    </row>
    <row r="53" spans="1:7" ht="15.6" customHeight="1" x14ac:dyDescent="0.45">
      <c r="A53" s="162" t="s">
        <v>201</v>
      </c>
      <c r="B53" s="149" t="s">
        <v>29</v>
      </c>
      <c r="C53" s="102">
        <v>29.1</v>
      </c>
      <c r="D53" s="138"/>
      <c r="E53" s="87"/>
      <c r="G53" s="129"/>
    </row>
    <row r="54" spans="1:7" ht="15.6" customHeight="1" x14ac:dyDescent="0.45">
      <c r="A54" s="162" t="s">
        <v>202</v>
      </c>
      <c r="B54" s="149" t="s">
        <v>30</v>
      </c>
      <c r="C54" s="102">
        <v>3.3</v>
      </c>
      <c r="D54" s="138"/>
      <c r="E54" s="87"/>
      <c r="G54" s="129"/>
    </row>
    <row r="55" spans="1:7" ht="15.6" customHeight="1" x14ac:dyDescent="0.45">
      <c r="A55" s="162" t="s">
        <v>203</v>
      </c>
      <c r="B55" s="149" t="s">
        <v>31</v>
      </c>
      <c r="C55" s="102">
        <v>0.5</v>
      </c>
      <c r="D55" s="138"/>
      <c r="E55" s="87"/>
      <c r="G55" s="129"/>
    </row>
    <row r="56" spans="1:7" ht="27" customHeight="1" x14ac:dyDescent="0.45">
      <c r="A56" s="162" t="s">
        <v>204</v>
      </c>
      <c r="B56" s="149" t="s">
        <v>174</v>
      </c>
      <c r="C56" s="102">
        <v>145.5</v>
      </c>
      <c r="D56" s="138"/>
      <c r="G56" s="129"/>
    </row>
    <row r="57" spans="1:7" ht="15.6" customHeight="1" x14ac:dyDescent="0.45">
      <c r="A57" s="162" t="s">
        <v>205</v>
      </c>
      <c r="B57" s="149" t="s">
        <v>32</v>
      </c>
      <c r="C57" s="102">
        <v>672.4</v>
      </c>
      <c r="D57" s="138"/>
      <c r="G57" s="129"/>
    </row>
    <row r="58" spans="1:7" ht="25.15" customHeight="1" x14ac:dyDescent="0.45">
      <c r="A58" s="162" t="s">
        <v>206</v>
      </c>
      <c r="B58" s="149" t="s">
        <v>124</v>
      </c>
      <c r="C58" s="102">
        <v>4.9000000000000004</v>
      </c>
      <c r="D58" s="138"/>
      <c r="E58" s="87"/>
      <c r="G58" s="129"/>
    </row>
    <row r="59" spans="1:7" ht="15.6" customHeight="1" x14ac:dyDescent="0.45">
      <c r="A59" s="162" t="s">
        <v>207</v>
      </c>
      <c r="B59" s="149" t="s">
        <v>33</v>
      </c>
      <c r="C59" s="102">
        <v>129.4</v>
      </c>
      <c r="D59" s="138"/>
      <c r="G59" s="129"/>
    </row>
    <row r="60" spans="1:7" ht="15.6" customHeight="1" x14ac:dyDescent="0.45">
      <c r="A60" s="162" t="s">
        <v>208</v>
      </c>
      <c r="B60" s="144" t="s">
        <v>34</v>
      </c>
      <c r="C60" s="102">
        <v>62</v>
      </c>
      <c r="D60" s="138"/>
      <c r="G60" s="129"/>
    </row>
    <row r="61" spans="1:7" ht="15.6" customHeight="1" x14ac:dyDescent="0.45">
      <c r="A61" s="162" t="s">
        <v>209</v>
      </c>
      <c r="B61" s="144" t="s">
        <v>35</v>
      </c>
      <c r="C61" s="102">
        <v>9.5</v>
      </c>
      <c r="D61" s="138"/>
      <c r="G61" s="129"/>
    </row>
    <row r="62" spans="1:7" ht="42" customHeight="1" x14ac:dyDescent="0.45">
      <c r="A62" s="162" t="s">
        <v>210</v>
      </c>
      <c r="B62" s="122" t="s">
        <v>184</v>
      </c>
      <c r="C62" s="104">
        <v>303.60000000000002</v>
      </c>
      <c r="D62" s="138"/>
      <c r="G62" s="130"/>
    </row>
    <row r="63" spans="1:7" ht="38.25" customHeight="1" x14ac:dyDescent="0.45">
      <c r="A63" s="162" t="s">
        <v>211</v>
      </c>
      <c r="B63" s="7" t="s">
        <v>187</v>
      </c>
      <c r="C63" s="104">
        <v>67.400000000000006</v>
      </c>
      <c r="D63" s="138"/>
      <c r="G63" s="130"/>
    </row>
    <row r="64" spans="1:7" ht="15.6" customHeight="1" x14ac:dyDescent="0.45">
      <c r="A64" s="162" t="s">
        <v>212</v>
      </c>
      <c r="B64" s="148" t="s">
        <v>36</v>
      </c>
      <c r="C64" s="104">
        <v>0.6</v>
      </c>
      <c r="D64" s="138"/>
      <c r="G64" s="130"/>
    </row>
    <row r="65" spans="1:7" ht="29.25" customHeight="1" x14ac:dyDescent="0.45">
      <c r="A65" s="162" t="s">
        <v>213</v>
      </c>
      <c r="B65" s="3" t="s">
        <v>116</v>
      </c>
      <c r="C65" s="104">
        <v>0.69599999999999995</v>
      </c>
      <c r="D65" s="138"/>
      <c r="G65" s="130"/>
    </row>
    <row r="66" spans="1:7" ht="15.6" customHeight="1" x14ac:dyDescent="0.45">
      <c r="A66" s="162" t="s">
        <v>214</v>
      </c>
      <c r="B66" s="2" t="s">
        <v>37</v>
      </c>
      <c r="C66" s="104">
        <v>36.308</v>
      </c>
      <c r="D66" s="138"/>
      <c r="G66" s="130"/>
    </row>
    <row r="67" spans="1:7" ht="38.25" customHeight="1" x14ac:dyDescent="0.45">
      <c r="A67" s="162" t="s">
        <v>215</v>
      </c>
      <c r="B67" s="3" t="s">
        <v>159</v>
      </c>
      <c r="C67" s="105">
        <v>28.457000000000001</v>
      </c>
      <c r="D67" s="138"/>
      <c r="G67" s="130"/>
    </row>
    <row r="68" spans="1:7" ht="15.6" customHeight="1" x14ac:dyDescent="0.45">
      <c r="A68" s="204">
        <v>37</v>
      </c>
      <c r="B68" s="144" t="s">
        <v>38</v>
      </c>
      <c r="C68" s="96">
        <v>13410.9</v>
      </c>
      <c r="D68" s="137"/>
      <c r="G68" s="131"/>
    </row>
    <row r="69" spans="1:7" ht="27.75" customHeight="1" x14ac:dyDescent="0.45">
      <c r="A69" s="204">
        <v>38</v>
      </c>
      <c r="B69" s="155" t="s">
        <v>39</v>
      </c>
      <c r="C69" s="96">
        <v>61.1</v>
      </c>
      <c r="D69" s="137"/>
    </row>
    <row r="70" spans="1:7" ht="20.45" customHeight="1" x14ac:dyDescent="0.45">
      <c r="A70" s="204">
        <v>39</v>
      </c>
      <c r="B70" s="3" t="s">
        <v>125</v>
      </c>
      <c r="C70" s="106">
        <v>175.5</v>
      </c>
      <c r="D70" s="137"/>
    </row>
    <row r="71" spans="1:7" ht="42" customHeight="1" x14ac:dyDescent="0.45">
      <c r="A71" s="204">
        <v>40</v>
      </c>
      <c r="B71" s="156" t="s">
        <v>189</v>
      </c>
      <c r="C71" s="132">
        <v>146</v>
      </c>
      <c r="D71" s="137"/>
    </row>
    <row r="72" spans="1:7" ht="34.5" customHeight="1" x14ac:dyDescent="0.45">
      <c r="A72" s="204">
        <v>41</v>
      </c>
      <c r="B72" s="156" t="s">
        <v>190</v>
      </c>
      <c r="C72" s="132">
        <v>9.6630000000000003</v>
      </c>
      <c r="D72" s="137"/>
    </row>
    <row r="73" spans="1:7" ht="16.5" customHeight="1" x14ac:dyDescent="0.45">
      <c r="A73" s="204">
        <v>42</v>
      </c>
      <c r="B73" s="157" t="s">
        <v>127</v>
      </c>
      <c r="C73" s="108">
        <v>335</v>
      </c>
      <c r="D73" s="137"/>
    </row>
    <row r="74" spans="1:7" ht="17.45" customHeight="1" x14ac:dyDescent="0.45">
      <c r="A74" s="204">
        <v>43</v>
      </c>
      <c r="B74" s="158" t="s">
        <v>123</v>
      </c>
      <c r="C74" s="107">
        <v>41.164000000000001</v>
      </c>
      <c r="D74" s="137"/>
    </row>
    <row r="75" spans="1:7" ht="17.25" customHeight="1" x14ac:dyDescent="0.45">
      <c r="A75" s="204">
        <v>44</v>
      </c>
      <c r="B75" s="158" t="s">
        <v>128</v>
      </c>
      <c r="C75" s="107">
        <v>64.400000000000006</v>
      </c>
      <c r="D75" s="137"/>
    </row>
    <row r="76" spans="1:7" ht="42.75" customHeight="1" x14ac:dyDescent="0.45">
      <c r="A76" s="204">
        <v>45</v>
      </c>
      <c r="B76" s="158" t="s">
        <v>173</v>
      </c>
      <c r="C76" s="107">
        <v>198.7</v>
      </c>
      <c r="D76" s="137"/>
    </row>
    <row r="77" spans="1:7" ht="19.149999999999999" customHeight="1" x14ac:dyDescent="0.45">
      <c r="A77" s="204">
        <v>46</v>
      </c>
      <c r="B77" s="31" t="s">
        <v>175</v>
      </c>
      <c r="C77" s="107">
        <v>50</v>
      </c>
      <c r="D77" s="137"/>
    </row>
    <row r="78" spans="1:7" ht="30" customHeight="1" x14ac:dyDescent="0.45">
      <c r="A78" s="204">
        <v>47</v>
      </c>
      <c r="B78" s="159" t="s">
        <v>40</v>
      </c>
      <c r="C78" s="107">
        <v>220</v>
      </c>
      <c r="D78" s="137"/>
    </row>
    <row r="79" spans="1:7" ht="15.6" customHeight="1" x14ac:dyDescent="0.45">
      <c r="A79" s="204">
        <v>48</v>
      </c>
      <c r="B79" s="160" t="s">
        <v>168</v>
      </c>
      <c r="C79" s="110">
        <f>C37+C38</f>
        <v>51993.518000000004</v>
      </c>
      <c r="D79" s="138"/>
      <c r="E79" s="101"/>
    </row>
    <row r="80" spans="1:7" ht="25.5" customHeight="1" x14ac:dyDescent="0.45">
      <c r="A80" s="204">
        <v>49</v>
      </c>
      <c r="B80" s="11" t="s">
        <v>164</v>
      </c>
      <c r="C80" s="110">
        <v>1097.749</v>
      </c>
      <c r="D80" s="137"/>
      <c r="E80" s="101"/>
      <c r="G80" s="100"/>
    </row>
    <row r="81" spans="1:9" x14ac:dyDescent="0.45">
      <c r="A81" s="204">
        <v>50</v>
      </c>
      <c r="B81" s="161" t="s">
        <v>278</v>
      </c>
      <c r="C81" s="111">
        <v>4603.8909999999996</v>
      </c>
      <c r="D81" s="140"/>
      <c r="E81" s="112"/>
    </row>
    <row r="82" spans="1:9" ht="13.5" customHeight="1" x14ac:dyDescent="0.45">
      <c r="A82" s="205">
        <v>51</v>
      </c>
      <c r="B82" s="163" t="s">
        <v>218</v>
      </c>
      <c r="C82" s="111">
        <f>C79+C81+C80</f>
        <v>57695.158000000003</v>
      </c>
      <c r="H82" s="24"/>
      <c r="I82" s="24"/>
    </row>
    <row r="83" spans="1:9" ht="15" customHeight="1" x14ac:dyDescent="0.45">
      <c r="A83" s="1"/>
      <c r="B83" s="206"/>
      <c r="C83" s="113"/>
    </row>
    <row r="84" spans="1:9" ht="15" customHeight="1" x14ac:dyDescent="0.45">
      <c r="B84" s="207"/>
      <c r="C84" s="113"/>
    </row>
    <row r="85" spans="1:9" ht="13.5" customHeight="1" x14ac:dyDescent="0.45">
      <c r="B85" s="114"/>
      <c r="C85" s="113"/>
    </row>
    <row r="86" spans="1:9" ht="17.45" customHeight="1" x14ac:dyDescent="0.45">
      <c r="B86" s="115"/>
      <c r="C86" s="113"/>
      <c r="F86" s="101"/>
    </row>
    <row r="87" spans="1:9" x14ac:dyDescent="0.45">
      <c r="B87" s="115"/>
      <c r="C87" s="116"/>
    </row>
    <row r="88" spans="1:9" x14ac:dyDescent="0.45">
      <c r="B88" s="117"/>
      <c r="C88" s="116"/>
    </row>
    <row r="89" spans="1:9" ht="13.5" customHeight="1" x14ac:dyDescent="0.45">
      <c r="B89" s="118"/>
      <c r="F89" s="119"/>
      <c r="H89" s="109"/>
    </row>
    <row r="90" spans="1:9" ht="13.5" customHeight="1" x14ac:dyDescent="0.45">
      <c r="B90" s="118"/>
    </row>
    <row r="91" spans="1:9" x14ac:dyDescent="0.45">
      <c r="F91" s="101"/>
    </row>
    <row r="93" spans="1:9" x14ac:dyDescent="0.45">
      <c r="B93" s="115"/>
      <c r="C93" s="113"/>
    </row>
    <row r="94" spans="1:9" x14ac:dyDescent="0.45">
      <c r="B94" s="115"/>
      <c r="C94" s="113"/>
    </row>
    <row r="95" spans="1:9" x14ac:dyDescent="0.45">
      <c r="B95" s="115"/>
      <c r="C95" s="113"/>
    </row>
    <row r="96" spans="1:9" x14ac:dyDescent="0.45">
      <c r="B96" s="115"/>
      <c r="C96" s="113"/>
    </row>
    <row r="97" spans="2:3" x14ac:dyDescent="0.45">
      <c r="B97" s="120"/>
      <c r="C97" s="121"/>
    </row>
  </sheetData>
  <phoneticPr fontId="30" type="noConversion"/>
  <pageMargins left="0.51181102362204722" right="0.11811023622047245" top="0.3937007874015748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8D97-B978-46CE-AAF1-3B9F222393B9}">
  <dimension ref="A1:F123"/>
  <sheetViews>
    <sheetView workbookViewId="0">
      <selection activeCell="E4" sqref="E4"/>
    </sheetView>
  </sheetViews>
  <sheetFormatPr defaultColWidth="9.1328125" defaultRowHeight="13.9" x14ac:dyDescent="0.4"/>
  <cols>
    <col min="1" max="1" width="3.73046875" style="26" customWidth="1"/>
    <col min="2" max="2" width="13" style="26" customWidth="1"/>
    <col min="3" max="3" width="45.73046875" style="26" customWidth="1"/>
    <col min="4" max="4" width="11.265625" style="26" customWidth="1"/>
    <col min="5" max="5" width="10.1328125" style="26" customWidth="1"/>
    <col min="6" max="16384" width="9.1328125" style="26"/>
  </cols>
  <sheetData>
    <row r="1" spans="1:5" ht="20.25" customHeight="1" x14ac:dyDescent="0.4"/>
    <row r="2" spans="1:5" ht="15" customHeight="1" x14ac:dyDescent="0.4">
      <c r="A2" s="217" t="s">
        <v>274</v>
      </c>
      <c r="B2" s="217"/>
      <c r="C2" s="217"/>
      <c r="D2" s="217"/>
      <c r="E2" s="217"/>
    </row>
    <row r="3" spans="1:5" ht="15" customHeight="1" x14ac:dyDescent="0.4">
      <c r="A3" s="165"/>
      <c r="B3" s="165"/>
      <c r="C3" s="165"/>
    </row>
    <row r="4" spans="1:5" ht="15.75" customHeight="1" x14ac:dyDescent="0.4">
      <c r="C4" s="166"/>
      <c r="E4" s="51" t="s">
        <v>0</v>
      </c>
    </row>
    <row r="5" spans="1:5" ht="27.75" customHeight="1" x14ac:dyDescent="0.4">
      <c r="A5" s="218" t="s">
        <v>1</v>
      </c>
      <c r="B5" s="219" t="s">
        <v>221</v>
      </c>
      <c r="C5" s="219" t="s">
        <v>222</v>
      </c>
      <c r="D5" s="219" t="s">
        <v>223</v>
      </c>
      <c r="E5" s="219"/>
    </row>
    <row r="6" spans="1:5" ht="36" customHeight="1" x14ac:dyDescent="0.4">
      <c r="A6" s="218"/>
      <c r="B6" s="219"/>
      <c r="C6" s="219"/>
      <c r="D6" s="167" t="s">
        <v>59</v>
      </c>
      <c r="E6" s="168" t="s">
        <v>224</v>
      </c>
    </row>
    <row r="7" spans="1:5" s="172" customFormat="1" ht="13.5" customHeight="1" x14ac:dyDescent="0.3">
      <c r="A7" s="169">
        <v>1</v>
      </c>
      <c r="B7" s="170">
        <v>2</v>
      </c>
      <c r="C7" s="170">
        <v>3</v>
      </c>
      <c r="D7" s="171">
        <v>4</v>
      </c>
      <c r="E7" s="171">
        <v>5</v>
      </c>
    </row>
    <row r="8" spans="1:5" ht="16.5" customHeight="1" x14ac:dyDescent="0.4">
      <c r="A8" s="173">
        <v>2</v>
      </c>
      <c r="B8" s="214" t="s">
        <v>225</v>
      </c>
      <c r="C8" s="174" t="s">
        <v>226</v>
      </c>
      <c r="D8" s="175">
        <v>4312</v>
      </c>
      <c r="E8" s="175">
        <v>2646</v>
      </c>
    </row>
    <row r="9" spans="1:5" ht="16.5" customHeight="1" x14ac:dyDescent="0.4">
      <c r="A9" s="169">
        <v>3</v>
      </c>
      <c r="B9" s="215"/>
      <c r="C9" s="174" t="s">
        <v>227</v>
      </c>
      <c r="D9" s="175">
        <v>980</v>
      </c>
      <c r="E9" s="175">
        <v>784</v>
      </c>
    </row>
    <row r="10" spans="1:5" ht="16.5" customHeight="1" x14ac:dyDescent="0.4">
      <c r="A10" s="173">
        <v>4</v>
      </c>
      <c r="B10" s="215"/>
      <c r="C10" s="174" t="s">
        <v>126</v>
      </c>
      <c r="D10" s="175">
        <v>9</v>
      </c>
      <c r="E10" s="175"/>
    </row>
    <row r="11" spans="1:5" ht="15.75" customHeight="1" x14ac:dyDescent="0.4">
      <c r="A11" s="169">
        <v>5</v>
      </c>
      <c r="B11" s="215"/>
      <c r="C11" s="176" t="s">
        <v>228</v>
      </c>
      <c r="D11" s="175">
        <v>220</v>
      </c>
      <c r="E11" s="175"/>
    </row>
    <row r="12" spans="1:5" x14ac:dyDescent="0.4">
      <c r="A12" s="173">
        <v>6</v>
      </c>
      <c r="B12" s="215"/>
      <c r="C12" s="176" t="s">
        <v>118</v>
      </c>
      <c r="D12" s="175">
        <v>90</v>
      </c>
      <c r="E12" s="175"/>
    </row>
    <row r="13" spans="1:5" ht="14.25" customHeight="1" x14ac:dyDescent="0.4">
      <c r="A13" s="169">
        <v>7</v>
      </c>
      <c r="B13" s="215"/>
      <c r="C13" s="174" t="s">
        <v>92</v>
      </c>
      <c r="D13" s="175">
        <v>15</v>
      </c>
      <c r="E13" s="175"/>
    </row>
    <row r="14" spans="1:5" ht="14.25" customHeight="1" x14ac:dyDescent="0.4">
      <c r="A14" s="173">
        <v>8</v>
      </c>
      <c r="B14" s="215"/>
      <c r="C14" s="174" t="s">
        <v>91</v>
      </c>
      <c r="D14" s="175">
        <v>377</v>
      </c>
      <c r="E14" s="175">
        <v>165</v>
      </c>
    </row>
    <row r="15" spans="1:5" ht="26.25" customHeight="1" x14ac:dyDescent="0.4">
      <c r="A15" s="169">
        <v>9</v>
      </c>
      <c r="B15" s="215"/>
      <c r="C15" s="176" t="s">
        <v>229</v>
      </c>
      <c r="D15" s="175">
        <v>120</v>
      </c>
      <c r="E15" s="175"/>
    </row>
    <row r="16" spans="1:5" x14ac:dyDescent="0.4">
      <c r="A16" s="173">
        <v>10</v>
      </c>
      <c r="B16" s="215"/>
      <c r="C16" s="176" t="s">
        <v>230</v>
      </c>
      <c r="D16" s="175">
        <v>150</v>
      </c>
      <c r="E16" s="175"/>
    </row>
    <row r="17" spans="1:5" ht="26.25" customHeight="1" x14ac:dyDescent="0.4">
      <c r="A17" s="169">
        <v>11</v>
      </c>
      <c r="B17" s="215"/>
      <c r="C17" s="176" t="s">
        <v>231</v>
      </c>
      <c r="D17" s="175">
        <v>55</v>
      </c>
      <c r="E17" s="175"/>
    </row>
    <row r="18" spans="1:5" ht="26.25" x14ac:dyDescent="0.4">
      <c r="A18" s="173">
        <v>12</v>
      </c>
      <c r="B18" s="215"/>
      <c r="C18" s="28" t="s">
        <v>220</v>
      </c>
      <c r="D18" s="175">
        <v>300</v>
      </c>
      <c r="E18" s="175"/>
    </row>
    <row r="19" spans="1:5" ht="18" customHeight="1" x14ac:dyDescent="0.4">
      <c r="A19" s="169">
        <v>13</v>
      </c>
      <c r="B19" s="215"/>
      <c r="C19" s="177" t="s">
        <v>232</v>
      </c>
      <c r="D19" s="175">
        <v>8</v>
      </c>
      <c r="E19" s="175"/>
    </row>
    <row r="20" spans="1:5" x14ac:dyDescent="0.4">
      <c r="A20" s="173">
        <v>14</v>
      </c>
      <c r="B20" s="215"/>
      <c r="C20" s="174" t="s">
        <v>94</v>
      </c>
      <c r="D20" s="175">
        <v>50</v>
      </c>
      <c r="E20" s="175"/>
    </row>
    <row r="21" spans="1:5" ht="26.25" x14ac:dyDescent="0.4">
      <c r="A21" s="169">
        <v>15</v>
      </c>
      <c r="B21" s="215"/>
      <c r="C21" s="176" t="s">
        <v>233</v>
      </c>
      <c r="D21" s="175">
        <v>100</v>
      </c>
      <c r="E21" s="175"/>
    </row>
    <row r="22" spans="1:5" x14ac:dyDescent="0.4">
      <c r="A22" s="173">
        <v>16</v>
      </c>
      <c r="B22" s="215"/>
      <c r="C22" s="25" t="s">
        <v>95</v>
      </c>
      <c r="D22" s="175">
        <v>48.2</v>
      </c>
      <c r="E22" s="175"/>
    </row>
    <row r="23" spans="1:5" x14ac:dyDescent="0.4">
      <c r="A23" s="169">
        <v>17</v>
      </c>
      <c r="B23" s="215"/>
      <c r="C23" s="176" t="s">
        <v>234</v>
      </c>
      <c r="D23" s="175">
        <v>40</v>
      </c>
      <c r="E23" s="175"/>
    </row>
    <row r="24" spans="1:5" ht="15" customHeight="1" x14ac:dyDescent="0.4">
      <c r="A24" s="173">
        <v>18</v>
      </c>
      <c r="B24" s="215"/>
      <c r="C24" s="176" t="s">
        <v>93</v>
      </c>
      <c r="D24" s="175">
        <v>30</v>
      </c>
      <c r="E24" s="175"/>
    </row>
    <row r="25" spans="1:5" ht="15" customHeight="1" x14ac:dyDescent="0.4">
      <c r="A25" s="169">
        <v>19</v>
      </c>
      <c r="B25" s="215"/>
      <c r="C25" s="174" t="s">
        <v>279</v>
      </c>
      <c r="D25" s="175">
        <v>1325</v>
      </c>
      <c r="E25" s="175"/>
    </row>
    <row r="26" spans="1:5" ht="14.25" customHeight="1" x14ac:dyDescent="0.4">
      <c r="A26" s="173">
        <v>20</v>
      </c>
      <c r="B26" s="215"/>
      <c r="C26" s="176" t="s">
        <v>97</v>
      </c>
      <c r="D26" s="175">
        <v>1820</v>
      </c>
      <c r="E26" s="175"/>
    </row>
    <row r="27" spans="1:5" ht="15.75" customHeight="1" x14ac:dyDescent="0.4">
      <c r="A27" s="169">
        <v>21</v>
      </c>
      <c r="B27" s="215"/>
      <c r="C27" s="174" t="s">
        <v>96</v>
      </c>
      <c r="D27" s="175">
        <v>81.5</v>
      </c>
      <c r="E27" s="175">
        <v>78</v>
      </c>
    </row>
    <row r="28" spans="1:5" x14ac:dyDescent="0.4">
      <c r="A28" s="173">
        <v>22</v>
      </c>
      <c r="B28" s="216"/>
      <c r="C28" s="174" t="s">
        <v>53</v>
      </c>
      <c r="D28" s="175">
        <v>170.52</v>
      </c>
      <c r="E28" s="175">
        <v>159.642</v>
      </c>
    </row>
    <row r="29" spans="1:5" s="180" customFormat="1" ht="17.25" customHeight="1" x14ac:dyDescent="0.45">
      <c r="A29" s="169">
        <v>23</v>
      </c>
      <c r="B29" s="213" t="s">
        <v>235</v>
      </c>
      <c r="C29" s="178" t="s">
        <v>160</v>
      </c>
      <c r="D29" s="179">
        <v>1250</v>
      </c>
      <c r="E29" s="179">
        <v>0</v>
      </c>
    </row>
    <row r="30" spans="1:5" s="180" customFormat="1" ht="18.75" customHeight="1" x14ac:dyDescent="0.3">
      <c r="A30" s="173">
        <v>24</v>
      </c>
      <c r="B30" s="213"/>
      <c r="C30" s="178" t="s">
        <v>236</v>
      </c>
      <c r="D30" s="179">
        <v>400</v>
      </c>
      <c r="E30" s="179">
        <v>0</v>
      </c>
    </row>
    <row r="31" spans="1:5" ht="15.75" customHeight="1" x14ac:dyDescent="0.4">
      <c r="A31" s="169">
        <v>25</v>
      </c>
      <c r="B31" s="213"/>
      <c r="C31" s="174" t="s">
        <v>237</v>
      </c>
      <c r="D31" s="175">
        <v>770</v>
      </c>
      <c r="E31" s="175">
        <v>0</v>
      </c>
    </row>
    <row r="32" spans="1:5" ht="17.25" customHeight="1" x14ac:dyDescent="0.4">
      <c r="A32" s="173">
        <v>26</v>
      </c>
      <c r="B32" s="213"/>
      <c r="C32" s="174" t="s">
        <v>67</v>
      </c>
      <c r="D32" s="175">
        <v>472.84999999999997</v>
      </c>
      <c r="E32" s="175">
        <v>464.52</v>
      </c>
    </row>
    <row r="33" spans="1:5" ht="26.25" x14ac:dyDescent="0.4">
      <c r="A33" s="169">
        <v>27</v>
      </c>
      <c r="B33" s="213"/>
      <c r="C33" s="176" t="s">
        <v>98</v>
      </c>
      <c r="D33" s="175">
        <v>30</v>
      </c>
      <c r="E33" s="175">
        <v>0</v>
      </c>
    </row>
    <row r="34" spans="1:5" x14ac:dyDescent="0.4">
      <c r="A34" s="173">
        <v>28</v>
      </c>
      <c r="B34" s="213"/>
      <c r="C34" s="174" t="s">
        <v>99</v>
      </c>
      <c r="D34" s="175">
        <v>396.08</v>
      </c>
      <c r="E34" s="175">
        <v>329.28</v>
      </c>
    </row>
    <row r="35" spans="1:5" ht="17.25" customHeight="1" x14ac:dyDescent="0.4">
      <c r="A35" s="169">
        <v>29</v>
      </c>
      <c r="B35" s="213"/>
      <c r="C35" s="174" t="s">
        <v>56</v>
      </c>
      <c r="D35" s="175">
        <v>566.73399999999992</v>
      </c>
      <c r="E35" s="175">
        <v>490.98</v>
      </c>
    </row>
    <row r="36" spans="1:5" ht="17.25" customHeight="1" x14ac:dyDescent="0.4">
      <c r="A36" s="173">
        <v>30</v>
      </c>
      <c r="B36" s="213"/>
      <c r="C36" s="174" t="s">
        <v>238</v>
      </c>
      <c r="D36" s="175">
        <v>5.88</v>
      </c>
      <c r="E36" s="175"/>
    </row>
    <row r="37" spans="1:5" x14ac:dyDescent="0.4">
      <c r="A37" s="169">
        <v>31</v>
      </c>
      <c r="B37" s="213"/>
      <c r="C37" s="174" t="s">
        <v>239</v>
      </c>
      <c r="D37" s="175">
        <v>10</v>
      </c>
      <c r="E37" s="175"/>
    </row>
    <row r="38" spans="1:5" ht="17.25" customHeight="1" x14ac:dyDescent="0.4">
      <c r="A38" s="173">
        <v>32</v>
      </c>
      <c r="B38" s="213"/>
      <c r="C38" s="174" t="s">
        <v>161</v>
      </c>
      <c r="D38" s="175">
        <v>120</v>
      </c>
      <c r="E38" s="175"/>
    </row>
    <row r="39" spans="1:5" ht="16.5" customHeight="1" x14ac:dyDescent="0.4">
      <c r="A39" s="169">
        <v>33</v>
      </c>
      <c r="B39" s="214" t="s">
        <v>240</v>
      </c>
      <c r="C39" s="177" t="s">
        <v>241</v>
      </c>
      <c r="D39" s="175">
        <v>5</v>
      </c>
      <c r="E39" s="175"/>
    </row>
    <row r="40" spans="1:5" ht="14.25" customHeight="1" x14ac:dyDescent="0.4">
      <c r="A40" s="173">
        <v>34</v>
      </c>
      <c r="B40" s="215"/>
      <c r="C40" s="176" t="s">
        <v>242</v>
      </c>
      <c r="D40" s="175">
        <v>280</v>
      </c>
      <c r="E40" s="175"/>
    </row>
    <row r="41" spans="1:5" ht="16.5" customHeight="1" x14ac:dyDescent="0.4">
      <c r="A41" s="169">
        <v>35</v>
      </c>
      <c r="B41" s="215"/>
      <c r="C41" s="176" t="s">
        <v>243</v>
      </c>
      <c r="D41" s="175">
        <v>50</v>
      </c>
      <c r="E41" s="175"/>
    </row>
    <row r="42" spans="1:5" ht="16.5" customHeight="1" x14ac:dyDescent="0.4">
      <c r="A42" s="173">
        <v>36</v>
      </c>
      <c r="B42" s="215"/>
      <c r="C42" s="176" t="s">
        <v>244</v>
      </c>
      <c r="D42" s="175">
        <v>1040</v>
      </c>
      <c r="E42" s="175">
        <v>95</v>
      </c>
    </row>
    <row r="43" spans="1:5" ht="18" customHeight="1" x14ac:dyDescent="0.4">
      <c r="A43" s="169">
        <v>37</v>
      </c>
      <c r="B43" s="216"/>
      <c r="C43" s="176" t="s">
        <v>245</v>
      </c>
      <c r="D43" s="175">
        <v>150</v>
      </c>
      <c r="E43" s="175"/>
    </row>
    <row r="44" spans="1:5" ht="27" customHeight="1" x14ac:dyDescent="0.4">
      <c r="A44" s="173">
        <v>38</v>
      </c>
      <c r="B44" s="213" t="s">
        <v>246</v>
      </c>
      <c r="C44" s="177" t="s">
        <v>247</v>
      </c>
      <c r="D44" s="175">
        <v>190</v>
      </c>
      <c r="E44" s="175"/>
    </row>
    <row r="45" spans="1:5" ht="15.75" customHeight="1" x14ac:dyDescent="0.4">
      <c r="A45" s="169">
        <v>39</v>
      </c>
      <c r="B45" s="213"/>
      <c r="C45" s="177" t="s">
        <v>248</v>
      </c>
      <c r="D45" s="175">
        <v>200</v>
      </c>
      <c r="E45" s="175"/>
    </row>
    <row r="46" spans="1:5" ht="15" customHeight="1" x14ac:dyDescent="0.4">
      <c r="A46" s="173">
        <v>40</v>
      </c>
      <c r="B46" s="213"/>
      <c r="C46" s="177" t="s">
        <v>249</v>
      </c>
      <c r="D46" s="175">
        <v>600</v>
      </c>
      <c r="E46" s="175"/>
    </row>
    <row r="47" spans="1:5" ht="28.9" customHeight="1" x14ac:dyDescent="0.4">
      <c r="A47" s="169">
        <v>41</v>
      </c>
      <c r="B47" s="213"/>
      <c r="C47" s="177" t="s">
        <v>250</v>
      </c>
      <c r="D47" s="175">
        <v>280</v>
      </c>
      <c r="E47" s="175"/>
    </row>
    <row r="48" spans="1:5" ht="30" customHeight="1" x14ac:dyDescent="0.4">
      <c r="A48" s="173">
        <v>42</v>
      </c>
      <c r="B48" s="213"/>
      <c r="C48" s="177" t="s">
        <v>251</v>
      </c>
      <c r="D48" s="175">
        <v>88.340999999999994</v>
      </c>
      <c r="E48" s="175"/>
    </row>
    <row r="49" spans="1:6" ht="15.75" customHeight="1" x14ac:dyDescent="0.4">
      <c r="A49" s="169">
        <v>43</v>
      </c>
      <c r="B49" s="213"/>
      <c r="C49" s="177" t="s">
        <v>100</v>
      </c>
      <c r="D49" s="175">
        <v>40</v>
      </c>
      <c r="E49" s="175"/>
    </row>
    <row r="50" spans="1:6" ht="15.75" customHeight="1" x14ac:dyDescent="0.4">
      <c r="A50" s="173">
        <v>44</v>
      </c>
      <c r="B50" s="213"/>
      <c r="C50" s="177" t="s">
        <v>252</v>
      </c>
      <c r="D50" s="175"/>
      <c r="E50" s="175"/>
    </row>
    <row r="51" spans="1:6" ht="15" customHeight="1" x14ac:dyDescent="0.4">
      <c r="A51" s="169">
        <v>45</v>
      </c>
      <c r="B51" s="213"/>
      <c r="C51" s="177" t="s">
        <v>253</v>
      </c>
      <c r="D51" s="175">
        <v>2000</v>
      </c>
      <c r="E51" s="175"/>
    </row>
    <row r="52" spans="1:6" ht="15" customHeight="1" x14ac:dyDescent="0.4">
      <c r="A52" s="173">
        <v>46</v>
      </c>
      <c r="B52" s="213"/>
      <c r="C52" s="181" t="s">
        <v>101</v>
      </c>
      <c r="D52" s="175">
        <v>211</v>
      </c>
      <c r="E52" s="175"/>
      <c r="F52" s="182"/>
    </row>
    <row r="53" spans="1:6" ht="35.25" customHeight="1" x14ac:dyDescent="0.4">
      <c r="A53" s="169">
        <v>47</v>
      </c>
      <c r="B53" s="183" t="s">
        <v>254</v>
      </c>
      <c r="C53" s="27" t="s">
        <v>255</v>
      </c>
      <c r="D53" s="175">
        <v>954</v>
      </c>
      <c r="E53" s="175"/>
    </row>
    <row r="54" spans="1:6" ht="17.25" customHeight="1" x14ac:dyDescent="0.4">
      <c r="A54" s="173">
        <v>48</v>
      </c>
      <c r="B54" s="213" t="s">
        <v>256</v>
      </c>
      <c r="C54" s="178" t="s">
        <v>132</v>
      </c>
      <c r="D54" s="175">
        <v>815.85</v>
      </c>
      <c r="E54" s="175">
        <v>754.6</v>
      </c>
    </row>
    <row r="55" spans="1:6" ht="15.75" customHeight="1" x14ac:dyDescent="0.4">
      <c r="A55" s="169">
        <v>49</v>
      </c>
      <c r="B55" s="213"/>
      <c r="C55" s="178" t="s">
        <v>257</v>
      </c>
      <c r="D55" s="175">
        <v>572.61399999999992</v>
      </c>
      <c r="E55" s="175">
        <v>481.18</v>
      </c>
    </row>
    <row r="56" spans="1:6" ht="15" customHeight="1" x14ac:dyDescent="0.4">
      <c r="A56" s="173">
        <v>50</v>
      </c>
      <c r="B56" s="213"/>
      <c r="C56" s="178" t="s">
        <v>68</v>
      </c>
      <c r="D56" s="175">
        <v>250.292</v>
      </c>
      <c r="E56" s="175">
        <v>182.77</v>
      </c>
    </row>
    <row r="57" spans="1:6" ht="15" customHeight="1" x14ac:dyDescent="0.4">
      <c r="A57" s="169">
        <v>51</v>
      </c>
      <c r="B57" s="213"/>
      <c r="C57" s="178" t="s">
        <v>258</v>
      </c>
      <c r="D57" s="175">
        <v>166.6</v>
      </c>
      <c r="E57" s="175">
        <v>158.56400000000002</v>
      </c>
    </row>
    <row r="58" spans="1:6" ht="18" customHeight="1" x14ac:dyDescent="0.4">
      <c r="A58" s="173">
        <v>52</v>
      </c>
      <c r="B58" s="213"/>
      <c r="C58" s="178" t="s">
        <v>259</v>
      </c>
      <c r="D58" s="175">
        <v>126.12599999999999</v>
      </c>
      <c r="E58" s="175">
        <v>88.591999999999999</v>
      </c>
    </row>
    <row r="59" spans="1:6" ht="16.5" customHeight="1" x14ac:dyDescent="0.4">
      <c r="A59" s="169">
        <v>53</v>
      </c>
      <c r="B59" s="213"/>
      <c r="C59" s="178" t="s">
        <v>106</v>
      </c>
      <c r="D59" s="175">
        <v>242.94200000000001</v>
      </c>
      <c r="E59" s="175">
        <v>220.99</v>
      </c>
    </row>
    <row r="60" spans="1:6" ht="17.25" customHeight="1" x14ac:dyDescent="0.4">
      <c r="A60" s="173">
        <v>54</v>
      </c>
      <c r="B60" s="213"/>
      <c r="C60" s="178" t="s">
        <v>102</v>
      </c>
      <c r="D60" s="175">
        <v>30</v>
      </c>
      <c r="E60" s="175"/>
    </row>
    <row r="61" spans="1:6" ht="17.25" customHeight="1" x14ac:dyDescent="0.4">
      <c r="A61" s="169">
        <v>55</v>
      </c>
      <c r="B61" s="213"/>
      <c r="C61" s="177" t="s">
        <v>260</v>
      </c>
      <c r="D61" s="175">
        <v>100</v>
      </c>
      <c r="E61" s="175"/>
    </row>
    <row r="62" spans="1:6" ht="16.5" customHeight="1" x14ac:dyDescent="0.4">
      <c r="A62" s="173">
        <v>56</v>
      </c>
      <c r="B62" s="213"/>
      <c r="C62" s="177" t="s">
        <v>261</v>
      </c>
      <c r="D62" s="175">
        <v>100</v>
      </c>
      <c r="E62" s="175"/>
    </row>
    <row r="63" spans="1:6" ht="15" customHeight="1" x14ac:dyDescent="0.4">
      <c r="A63" s="169">
        <v>57</v>
      </c>
      <c r="B63" s="213"/>
      <c r="C63" s="177" t="s">
        <v>104</v>
      </c>
      <c r="D63" s="175">
        <v>80</v>
      </c>
      <c r="E63" s="175"/>
    </row>
    <row r="64" spans="1:6" ht="15" customHeight="1" x14ac:dyDescent="0.4">
      <c r="A64" s="173">
        <v>58</v>
      </c>
      <c r="B64" s="213"/>
      <c r="C64" s="178" t="s">
        <v>107</v>
      </c>
      <c r="D64" s="175">
        <v>419.44</v>
      </c>
      <c r="E64" s="175">
        <v>373.38</v>
      </c>
    </row>
    <row r="65" spans="1:5" ht="17.25" customHeight="1" x14ac:dyDescent="0.4">
      <c r="A65" s="169">
        <v>59</v>
      </c>
      <c r="B65" s="213"/>
      <c r="C65" s="178" t="s">
        <v>262</v>
      </c>
      <c r="D65" s="175">
        <v>30</v>
      </c>
      <c r="E65" s="175"/>
    </row>
    <row r="66" spans="1:5" ht="17.25" customHeight="1" x14ac:dyDescent="0.4">
      <c r="A66" s="173">
        <v>60</v>
      </c>
      <c r="B66" s="213"/>
      <c r="C66" s="178" t="s">
        <v>105</v>
      </c>
      <c r="D66" s="175">
        <v>20</v>
      </c>
      <c r="E66" s="175"/>
    </row>
    <row r="67" spans="1:5" ht="16.5" customHeight="1" x14ac:dyDescent="0.4">
      <c r="A67" s="169">
        <v>61</v>
      </c>
      <c r="B67" s="213"/>
      <c r="C67" s="178" t="s">
        <v>263</v>
      </c>
      <c r="D67" s="175">
        <v>20</v>
      </c>
      <c r="E67" s="175"/>
    </row>
    <row r="68" spans="1:5" ht="16.5" customHeight="1" x14ac:dyDescent="0.4">
      <c r="A68" s="173">
        <v>62</v>
      </c>
      <c r="B68" s="213"/>
      <c r="C68" s="177" t="s">
        <v>103</v>
      </c>
      <c r="D68" s="175">
        <v>20</v>
      </c>
      <c r="E68" s="175"/>
    </row>
    <row r="69" spans="1:5" ht="15.75" customHeight="1" x14ac:dyDescent="0.4">
      <c r="A69" s="169">
        <v>63</v>
      </c>
      <c r="B69" s="213" t="s">
        <v>264</v>
      </c>
      <c r="C69" s="174" t="s">
        <v>69</v>
      </c>
      <c r="D69" s="175">
        <v>328.3</v>
      </c>
      <c r="E69" s="175">
        <v>266.07</v>
      </c>
    </row>
    <row r="70" spans="1:5" x14ac:dyDescent="0.4">
      <c r="A70" s="173">
        <v>64</v>
      </c>
      <c r="B70" s="213"/>
      <c r="C70" s="174" t="s">
        <v>70</v>
      </c>
      <c r="D70" s="175">
        <v>116.62</v>
      </c>
      <c r="E70" s="175">
        <v>88.297999999999988</v>
      </c>
    </row>
    <row r="71" spans="1:5" x14ac:dyDescent="0.4">
      <c r="A71" s="169">
        <v>65</v>
      </c>
      <c r="B71" s="213"/>
      <c r="C71" s="174" t="s">
        <v>71</v>
      </c>
      <c r="D71" s="175">
        <v>750.68</v>
      </c>
      <c r="E71" s="175">
        <v>653.66</v>
      </c>
    </row>
    <row r="72" spans="1:5" x14ac:dyDescent="0.4">
      <c r="A72" s="173">
        <v>66</v>
      </c>
      <c r="B72" s="213"/>
      <c r="C72" s="174" t="s">
        <v>72</v>
      </c>
      <c r="D72" s="175">
        <v>365.54</v>
      </c>
      <c r="E72" s="175">
        <v>319.48</v>
      </c>
    </row>
    <row r="73" spans="1:5" x14ac:dyDescent="0.4">
      <c r="A73" s="169">
        <v>67</v>
      </c>
      <c r="B73" s="213"/>
      <c r="C73" s="174" t="s">
        <v>73</v>
      </c>
      <c r="D73" s="175">
        <v>123.48</v>
      </c>
      <c r="E73" s="175">
        <v>98.98</v>
      </c>
    </row>
    <row r="74" spans="1:5" x14ac:dyDescent="0.4">
      <c r="A74" s="173">
        <v>68</v>
      </c>
      <c r="B74" s="213"/>
      <c r="C74" s="174" t="s">
        <v>74</v>
      </c>
      <c r="D74" s="175">
        <v>130.34</v>
      </c>
      <c r="E74" s="175">
        <v>99.96</v>
      </c>
    </row>
    <row r="75" spans="1:5" x14ac:dyDescent="0.4">
      <c r="A75" s="169">
        <v>69</v>
      </c>
      <c r="B75" s="213"/>
      <c r="C75" s="174" t="s">
        <v>75</v>
      </c>
      <c r="D75" s="175">
        <v>376.32</v>
      </c>
      <c r="E75" s="175">
        <v>310.65999999999997</v>
      </c>
    </row>
    <row r="76" spans="1:5" x14ac:dyDescent="0.4">
      <c r="A76" s="173">
        <v>70</v>
      </c>
      <c r="B76" s="213"/>
      <c r="C76" s="174" t="s">
        <v>76</v>
      </c>
      <c r="D76" s="175">
        <v>156.80000000000001</v>
      </c>
      <c r="E76" s="175">
        <v>108.28999999999999</v>
      </c>
    </row>
    <row r="77" spans="1:5" x14ac:dyDescent="0.4">
      <c r="A77" s="169">
        <v>71</v>
      </c>
      <c r="B77" s="213"/>
      <c r="C77" s="174" t="s">
        <v>133</v>
      </c>
      <c r="D77" s="175">
        <v>392.98</v>
      </c>
      <c r="E77" s="175">
        <v>338.09999999999997</v>
      </c>
    </row>
    <row r="78" spans="1:5" x14ac:dyDescent="0.4">
      <c r="A78" s="173">
        <v>72</v>
      </c>
      <c r="B78" s="213"/>
      <c r="C78" s="174" t="s">
        <v>77</v>
      </c>
      <c r="D78" s="175">
        <v>519.4</v>
      </c>
      <c r="E78" s="175">
        <v>443.94</v>
      </c>
    </row>
    <row r="79" spans="1:5" x14ac:dyDescent="0.4">
      <c r="A79" s="169">
        <v>73</v>
      </c>
      <c r="B79" s="213"/>
      <c r="C79" s="174" t="s">
        <v>61</v>
      </c>
      <c r="D79" s="175">
        <v>350.84</v>
      </c>
      <c r="E79" s="175">
        <v>221.48</v>
      </c>
    </row>
    <row r="80" spans="1:5" x14ac:dyDescent="0.4">
      <c r="A80" s="173">
        <v>74</v>
      </c>
      <c r="B80" s="213"/>
      <c r="C80" s="174" t="s">
        <v>78</v>
      </c>
      <c r="D80" s="175">
        <v>232.26</v>
      </c>
      <c r="E80" s="175">
        <v>180.32</v>
      </c>
    </row>
    <row r="81" spans="1:5" x14ac:dyDescent="0.4">
      <c r="A81" s="169">
        <v>75</v>
      </c>
      <c r="B81" s="213"/>
      <c r="C81" s="174" t="s">
        <v>79</v>
      </c>
      <c r="D81" s="175">
        <v>323.39999999999998</v>
      </c>
      <c r="E81" s="175">
        <v>253.32999999999998</v>
      </c>
    </row>
    <row r="82" spans="1:5" x14ac:dyDescent="0.4">
      <c r="A82" s="173">
        <v>76</v>
      </c>
      <c r="B82" s="213"/>
      <c r="C82" s="174" t="s">
        <v>80</v>
      </c>
      <c r="D82" s="175">
        <v>247.94</v>
      </c>
      <c r="E82" s="175">
        <v>194.04</v>
      </c>
    </row>
    <row r="83" spans="1:5" x14ac:dyDescent="0.4">
      <c r="A83" s="169">
        <v>77</v>
      </c>
      <c r="B83" s="213"/>
      <c r="C83" s="174" t="s">
        <v>64</v>
      </c>
      <c r="D83" s="175">
        <v>445.9</v>
      </c>
      <c r="E83" s="175">
        <v>352.31</v>
      </c>
    </row>
    <row r="84" spans="1:5" x14ac:dyDescent="0.4">
      <c r="A84" s="173">
        <v>78</v>
      </c>
      <c r="B84" s="213"/>
      <c r="C84" s="174" t="s">
        <v>265</v>
      </c>
      <c r="D84" s="175">
        <v>330.26</v>
      </c>
      <c r="E84" s="175">
        <v>216.09</v>
      </c>
    </row>
    <row r="85" spans="1:5" x14ac:dyDescent="0.4">
      <c r="A85" s="169">
        <v>79</v>
      </c>
      <c r="B85" s="213"/>
      <c r="C85" s="174" t="s">
        <v>82</v>
      </c>
      <c r="D85" s="175">
        <v>152.88</v>
      </c>
      <c r="E85" s="175">
        <v>120.05</v>
      </c>
    </row>
    <row r="86" spans="1:5" x14ac:dyDescent="0.4">
      <c r="A86" s="173">
        <v>80</v>
      </c>
      <c r="B86" s="213"/>
      <c r="C86" s="174" t="s">
        <v>83</v>
      </c>
      <c r="D86" s="175">
        <v>297.92</v>
      </c>
      <c r="E86" s="175">
        <v>207.76</v>
      </c>
    </row>
    <row r="87" spans="1:5" x14ac:dyDescent="0.4">
      <c r="A87" s="169">
        <v>81</v>
      </c>
      <c r="B87" s="213"/>
      <c r="C87" s="174" t="s">
        <v>84</v>
      </c>
      <c r="D87" s="175">
        <v>448.84</v>
      </c>
      <c r="E87" s="175">
        <v>337.12</v>
      </c>
    </row>
    <row r="88" spans="1:5" x14ac:dyDescent="0.4">
      <c r="A88" s="173">
        <v>82</v>
      </c>
      <c r="B88" s="213"/>
      <c r="C88" s="174" t="s">
        <v>85</v>
      </c>
      <c r="D88" s="175">
        <v>273.42</v>
      </c>
      <c r="E88" s="175">
        <v>201.39</v>
      </c>
    </row>
    <row r="89" spans="1:5" x14ac:dyDescent="0.4">
      <c r="A89" s="169">
        <v>83</v>
      </c>
      <c r="B89" s="213"/>
      <c r="C89" s="174" t="s">
        <v>86</v>
      </c>
      <c r="D89" s="175">
        <v>395.92</v>
      </c>
      <c r="E89" s="175">
        <v>283.21999999999997</v>
      </c>
    </row>
    <row r="90" spans="1:5" x14ac:dyDescent="0.4">
      <c r="A90" s="173">
        <v>84</v>
      </c>
      <c r="B90" s="213"/>
      <c r="C90" s="174" t="s">
        <v>63</v>
      </c>
      <c r="D90" s="175">
        <v>392</v>
      </c>
      <c r="E90" s="175">
        <v>286.74799999999999</v>
      </c>
    </row>
    <row r="91" spans="1:5" x14ac:dyDescent="0.4">
      <c r="A91" s="169">
        <v>85</v>
      </c>
      <c r="B91" s="213"/>
      <c r="C91" s="174" t="s">
        <v>87</v>
      </c>
      <c r="D91" s="175">
        <v>490.98</v>
      </c>
      <c r="E91" s="175">
        <v>392</v>
      </c>
    </row>
    <row r="92" spans="1:5" x14ac:dyDescent="0.4">
      <c r="A92" s="173">
        <v>86</v>
      </c>
      <c r="B92" s="213"/>
      <c r="C92" s="174" t="s">
        <v>88</v>
      </c>
      <c r="D92" s="175">
        <v>146.02000000000001</v>
      </c>
      <c r="E92" s="175">
        <v>120.148</v>
      </c>
    </row>
    <row r="93" spans="1:5" x14ac:dyDescent="0.4">
      <c r="A93" s="169">
        <v>87</v>
      </c>
      <c r="B93" s="213"/>
      <c r="C93" s="174" t="s">
        <v>266</v>
      </c>
      <c r="D93" s="175">
        <v>173.26400000000001</v>
      </c>
      <c r="E93" s="175">
        <v>118.58</v>
      </c>
    </row>
    <row r="94" spans="1:5" x14ac:dyDescent="0.4">
      <c r="A94" s="173">
        <v>88</v>
      </c>
      <c r="B94" s="213"/>
      <c r="C94" s="174" t="s">
        <v>62</v>
      </c>
      <c r="D94" s="175">
        <v>57.82</v>
      </c>
      <c r="E94" s="175">
        <v>42.433999999999997</v>
      </c>
    </row>
    <row r="95" spans="1:5" x14ac:dyDescent="0.4">
      <c r="A95" s="169">
        <v>89</v>
      </c>
      <c r="B95" s="213"/>
      <c r="C95" s="174" t="s">
        <v>267</v>
      </c>
      <c r="D95" s="175">
        <v>333.69</v>
      </c>
      <c r="E95" s="175">
        <v>283.21999999999997</v>
      </c>
    </row>
    <row r="96" spans="1:5" x14ac:dyDescent="0.4">
      <c r="A96" s="173">
        <v>90</v>
      </c>
      <c r="B96" s="213"/>
      <c r="C96" s="174" t="s">
        <v>65</v>
      </c>
      <c r="D96" s="175">
        <v>287.14</v>
      </c>
      <c r="E96" s="175">
        <v>269.5</v>
      </c>
    </row>
    <row r="97" spans="1:5" x14ac:dyDescent="0.4">
      <c r="A97" s="169">
        <v>91</v>
      </c>
      <c r="B97" s="213"/>
      <c r="C97" s="174" t="s">
        <v>66</v>
      </c>
      <c r="D97" s="175">
        <v>627.20000000000005</v>
      </c>
      <c r="E97" s="175">
        <v>581.14</v>
      </c>
    </row>
    <row r="98" spans="1:5" x14ac:dyDescent="0.4">
      <c r="A98" s="173">
        <v>92</v>
      </c>
      <c r="B98" s="213"/>
      <c r="C98" s="174" t="s">
        <v>268</v>
      </c>
      <c r="D98" s="175">
        <v>72.716000000000008</v>
      </c>
      <c r="E98" s="175">
        <v>52.92</v>
      </c>
    </row>
    <row r="99" spans="1:5" ht="25.5" customHeight="1" x14ac:dyDescent="0.4">
      <c r="A99" s="169">
        <v>93</v>
      </c>
      <c r="B99" s="213"/>
      <c r="C99" s="176" t="s">
        <v>269</v>
      </c>
      <c r="D99" s="175">
        <v>60</v>
      </c>
      <c r="E99" s="175"/>
    </row>
    <row r="100" spans="1:5" ht="17.25" customHeight="1" x14ac:dyDescent="0.4">
      <c r="A100" s="173">
        <v>94</v>
      </c>
      <c r="B100" s="213"/>
      <c r="C100" s="176" t="s">
        <v>270</v>
      </c>
      <c r="D100" s="175">
        <v>42</v>
      </c>
      <c r="E100" s="175"/>
    </row>
    <row r="101" spans="1:5" ht="17.25" customHeight="1" x14ac:dyDescent="0.4">
      <c r="A101" s="169">
        <v>95</v>
      </c>
      <c r="B101" s="213"/>
      <c r="C101" s="174" t="s">
        <v>111</v>
      </c>
      <c r="D101" s="175">
        <v>200</v>
      </c>
      <c r="E101" s="175"/>
    </row>
    <row r="102" spans="1:5" ht="15.75" customHeight="1" x14ac:dyDescent="0.4">
      <c r="A102" s="173">
        <v>96</v>
      </c>
      <c r="B102" s="213"/>
      <c r="C102" s="174" t="s">
        <v>117</v>
      </c>
      <c r="D102" s="175">
        <v>300</v>
      </c>
      <c r="E102" s="175"/>
    </row>
    <row r="103" spans="1:5" ht="15.75" customHeight="1" x14ac:dyDescent="0.4">
      <c r="A103" s="169">
        <v>97</v>
      </c>
      <c r="B103" s="184"/>
      <c r="C103" s="81" t="s">
        <v>59</v>
      </c>
      <c r="D103" s="175">
        <f>SUM(D8:D102)</f>
        <v>33347.838999999993</v>
      </c>
      <c r="E103" s="175">
        <f>SUM(E8:E102)</f>
        <v>14913.735999999997</v>
      </c>
    </row>
    <row r="104" spans="1:5" ht="24" customHeight="1" x14ac:dyDescent="0.4">
      <c r="A104" s="115"/>
      <c r="B104" s="115"/>
      <c r="C104" s="185"/>
    </row>
    <row r="105" spans="1:5" ht="14.45" customHeight="1" x14ac:dyDescent="0.4">
      <c r="A105" s="115"/>
      <c r="B105" s="115"/>
      <c r="C105" s="186"/>
      <c r="D105" s="187"/>
    </row>
    <row r="106" spans="1:5" ht="14.45" customHeight="1" x14ac:dyDescent="0.4">
      <c r="A106" s="115"/>
      <c r="B106" s="115"/>
      <c r="C106" s="186"/>
    </row>
    <row r="107" spans="1:5" ht="19.899999999999999" customHeight="1" x14ac:dyDescent="0.4"/>
    <row r="108" spans="1:5" ht="27" customHeight="1" x14ac:dyDescent="0.4">
      <c r="B108" s="188"/>
    </row>
    <row r="109" spans="1:5" ht="18" customHeight="1" x14ac:dyDescent="0.4">
      <c r="B109" s="189"/>
    </row>
    <row r="110" spans="1:5" ht="18" customHeight="1" x14ac:dyDescent="0.4">
      <c r="B110" s="188"/>
    </row>
    <row r="111" spans="1:5" ht="15.75" customHeight="1" x14ac:dyDescent="0.4"/>
    <row r="112" spans="1:5" ht="17.25" customHeight="1" x14ac:dyDescent="0.4"/>
    <row r="113" spans="3:3" ht="16.5" customHeight="1" x14ac:dyDescent="0.4"/>
    <row r="114" spans="3:3" ht="16.5" customHeight="1" x14ac:dyDescent="0.4">
      <c r="C114" s="190"/>
    </row>
    <row r="115" spans="3:3" ht="30" customHeight="1" x14ac:dyDescent="0.4">
      <c r="C115" s="191"/>
    </row>
    <row r="116" spans="3:3" x14ac:dyDescent="0.4">
      <c r="C116" s="188"/>
    </row>
    <row r="117" spans="3:3" ht="15" customHeight="1" x14ac:dyDescent="0.4"/>
    <row r="118" spans="3:3" ht="18.75" customHeight="1" x14ac:dyDescent="0.4">
      <c r="C118" s="192"/>
    </row>
    <row r="119" spans="3:3" ht="18.75" customHeight="1" x14ac:dyDescent="0.4">
      <c r="C119" s="193"/>
    </row>
    <row r="120" spans="3:3" x14ac:dyDescent="0.4">
      <c r="C120" s="193"/>
    </row>
    <row r="121" spans="3:3" x14ac:dyDescent="0.4">
      <c r="C121" s="193"/>
    </row>
    <row r="122" spans="3:3" x14ac:dyDescent="0.4">
      <c r="C122" s="193"/>
    </row>
    <row r="123" spans="3:3" s="194" customFormat="1" x14ac:dyDescent="0.4">
      <c r="C123" s="193"/>
    </row>
  </sheetData>
  <mergeCells count="11">
    <mergeCell ref="B8:B28"/>
    <mergeCell ref="A2:E2"/>
    <mergeCell ref="A5:A6"/>
    <mergeCell ref="B5:B6"/>
    <mergeCell ref="C5:C6"/>
    <mergeCell ref="D5:E5"/>
    <mergeCell ref="B29:B38"/>
    <mergeCell ref="B44:B52"/>
    <mergeCell ref="B54:B68"/>
    <mergeCell ref="B69:B102"/>
    <mergeCell ref="B39:B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50"/>
  <sheetViews>
    <sheetView workbookViewId="0">
      <selection activeCell="B8" sqref="B8:E8"/>
    </sheetView>
  </sheetViews>
  <sheetFormatPr defaultRowHeight="14.25" x14ac:dyDescent="0.45"/>
  <cols>
    <col min="1" max="1" width="4" style="5" customWidth="1"/>
    <col min="2" max="2" width="40.59765625" style="5" customWidth="1"/>
    <col min="3" max="3" width="21.86328125" style="10" customWidth="1"/>
    <col min="4" max="5" width="9.86328125" style="5" customWidth="1"/>
    <col min="6" max="6" width="7.265625" style="5" customWidth="1"/>
    <col min="7" max="7" width="5.86328125" style="5" customWidth="1"/>
    <col min="8" max="8" width="6.3984375" style="5" customWidth="1"/>
    <col min="9" max="9" width="9.1328125" style="5" customWidth="1"/>
    <col min="10" max="10" width="10.73046875" style="5" customWidth="1"/>
    <col min="11" max="11" width="5.1328125" style="5" customWidth="1"/>
    <col min="12" max="12" width="45" style="5" customWidth="1"/>
    <col min="13" max="253" width="9.1328125" style="5"/>
    <col min="254" max="254" width="2.86328125" style="5" customWidth="1"/>
    <col min="255" max="255" width="36.1328125" style="5" customWidth="1"/>
    <col min="256" max="256" width="19.59765625" style="5" customWidth="1"/>
    <col min="257" max="257" width="10.265625" style="5" customWidth="1"/>
    <col min="258" max="258" width="10.3984375" style="5" customWidth="1"/>
    <col min="259" max="260" width="9.1328125" style="5"/>
    <col min="261" max="261" width="12.73046875" style="5" customWidth="1"/>
    <col min="262" max="509" width="9.1328125" style="5"/>
    <col min="510" max="510" width="2.86328125" style="5" customWidth="1"/>
    <col min="511" max="511" width="36.1328125" style="5" customWidth="1"/>
    <col min="512" max="512" width="19.59765625" style="5" customWidth="1"/>
    <col min="513" max="513" width="10.265625" style="5" customWidth="1"/>
    <col min="514" max="514" width="10.3984375" style="5" customWidth="1"/>
    <col min="515" max="516" width="9.1328125" style="5"/>
    <col min="517" max="517" width="12.73046875" style="5" customWidth="1"/>
    <col min="518" max="765" width="9.1328125" style="5"/>
    <col min="766" max="766" width="2.86328125" style="5" customWidth="1"/>
    <col min="767" max="767" width="36.1328125" style="5" customWidth="1"/>
    <col min="768" max="768" width="19.59765625" style="5" customWidth="1"/>
    <col min="769" max="769" width="10.265625" style="5" customWidth="1"/>
    <col min="770" max="770" width="10.3984375" style="5" customWidth="1"/>
    <col min="771" max="772" width="9.1328125" style="5"/>
    <col min="773" max="773" width="12.73046875" style="5" customWidth="1"/>
    <col min="774" max="1021" width="9.1328125" style="5"/>
    <col min="1022" max="1022" width="2.86328125" style="5" customWidth="1"/>
    <col min="1023" max="1023" width="36.1328125" style="5" customWidth="1"/>
    <col min="1024" max="1024" width="19.59765625" style="5" customWidth="1"/>
    <col min="1025" max="1025" width="10.265625" style="5" customWidth="1"/>
    <col min="1026" max="1026" width="10.3984375" style="5" customWidth="1"/>
    <col min="1027" max="1028" width="9.1328125" style="5"/>
    <col min="1029" max="1029" width="12.73046875" style="5" customWidth="1"/>
    <col min="1030" max="1277" width="9.1328125" style="5"/>
    <col min="1278" max="1278" width="2.86328125" style="5" customWidth="1"/>
    <col min="1279" max="1279" width="36.1328125" style="5" customWidth="1"/>
    <col min="1280" max="1280" width="19.59765625" style="5" customWidth="1"/>
    <col min="1281" max="1281" width="10.265625" style="5" customWidth="1"/>
    <col min="1282" max="1282" width="10.3984375" style="5" customWidth="1"/>
    <col min="1283" max="1284" width="9.1328125" style="5"/>
    <col min="1285" max="1285" width="12.73046875" style="5" customWidth="1"/>
    <col min="1286" max="1533" width="9.1328125" style="5"/>
    <col min="1534" max="1534" width="2.86328125" style="5" customWidth="1"/>
    <col min="1535" max="1535" width="36.1328125" style="5" customWidth="1"/>
    <col min="1536" max="1536" width="19.59765625" style="5" customWidth="1"/>
    <col min="1537" max="1537" width="10.265625" style="5" customWidth="1"/>
    <col min="1538" max="1538" width="10.3984375" style="5" customWidth="1"/>
    <col min="1539" max="1540" width="9.1328125" style="5"/>
    <col min="1541" max="1541" width="12.73046875" style="5" customWidth="1"/>
    <col min="1542" max="1789" width="9.1328125" style="5"/>
    <col min="1790" max="1790" width="2.86328125" style="5" customWidth="1"/>
    <col min="1791" max="1791" width="36.1328125" style="5" customWidth="1"/>
    <col min="1792" max="1792" width="19.59765625" style="5" customWidth="1"/>
    <col min="1793" max="1793" width="10.265625" style="5" customWidth="1"/>
    <col min="1794" max="1794" width="10.3984375" style="5" customWidth="1"/>
    <col min="1795" max="1796" width="9.1328125" style="5"/>
    <col min="1797" max="1797" width="12.73046875" style="5" customWidth="1"/>
    <col min="1798" max="2045" width="9.1328125" style="5"/>
    <col min="2046" max="2046" width="2.86328125" style="5" customWidth="1"/>
    <col min="2047" max="2047" width="36.1328125" style="5" customWidth="1"/>
    <col min="2048" max="2048" width="19.59765625" style="5" customWidth="1"/>
    <col min="2049" max="2049" width="10.265625" style="5" customWidth="1"/>
    <col min="2050" max="2050" width="10.3984375" style="5" customWidth="1"/>
    <col min="2051" max="2052" width="9.1328125" style="5"/>
    <col min="2053" max="2053" width="12.73046875" style="5" customWidth="1"/>
    <col min="2054" max="2301" width="9.1328125" style="5"/>
    <col min="2302" max="2302" width="2.86328125" style="5" customWidth="1"/>
    <col min="2303" max="2303" width="36.1328125" style="5" customWidth="1"/>
    <col min="2304" max="2304" width="19.59765625" style="5" customWidth="1"/>
    <col min="2305" max="2305" width="10.265625" style="5" customWidth="1"/>
    <col min="2306" max="2306" width="10.3984375" style="5" customWidth="1"/>
    <col min="2307" max="2308" width="9.1328125" style="5"/>
    <col min="2309" max="2309" width="12.73046875" style="5" customWidth="1"/>
    <col min="2310" max="2557" width="9.1328125" style="5"/>
    <col min="2558" max="2558" width="2.86328125" style="5" customWidth="1"/>
    <col min="2559" max="2559" width="36.1328125" style="5" customWidth="1"/>
    <col min="2560" max="2560" width="19.59765625" style="5" customWidth="1"/>
    <col min="2561" max="2561" width="10.265625" style="5" customWidth="1"/>
    <col min="2562" max="2562" width="10.3984375" style="5" customWidth="1"/>
    <col min="2563" max="2564" width="9.1328125" style="5"/>
    <col min="2565" max="2565" width="12.73046875" style="5" customWidth="1"/>
    <col min="2566" max="2813" width="9.1328125" style="5"/>
    <col min="2814" max="2814" width="2.86328125" style="5" customWidth="1"/>
    <col min="2815" max="2815" width="36.1328125" style="5" customWidth="1"/>
    <col min="2816" max="2816" width="19.59765625" style="5" customWidth="1"/>
    <col min="2817" max="2817" width="10.265625" style="5" customWidth="1"/>
    <col min="2818" max="2818" width="10.3984375" style="5" customWidth="1"/>
    <col min="2819" max="2820" width="9.1328125" style="5"/>
    <col min="2821" max="2821" width="12.73046875" style="5" customWidth="1"/>
    <col min="2822" max="3069" width="9.1328125" style="5"/>
    <col min="3070" max="3070" width="2.86328125" style="5" customWidth="1"/>
    <col min="3071" max="3071" width="36.1328125" style="5" customWidth="1"/>
    <col min="3072" max="3072" width="19.59765625" style="5" customWidth="1"/>
    <col min="3073" max="3073" width="10.265625" style="5" customWidth="1"/>
    <col min="3074" max="3074" width="10.3984375" style="5" customWidth="1"/>
    <col min="3075" max="3076" width="9.1328125" style="5"/>
    <col min="3077" max="3077" width="12.73046875" style="5" customWidth="1"/>
    <col min="3078" max="3325" width="9.1328125" style="5"/>
    <col min="3326" max="3326" width="2.86328125" style="5" customWidth="1"/>
    <col min="3327" max="3327" width="36.1328125" style="5" customWidth="1"/>
    <col min="3328" max="3328" width="19.59765625" style="5" customWidth="1"/>
    <col min="3329" max="3329" width="10.265625" style="5" customWidth="1"/>
    <col min="3330" max="3330" width="10.3984375" style="5" customWidth="1"/>
    <col min="3331" max="3332" width="9.1328125" style="5"/>
    <col min="3333" max="3333" width="12.73046875" style="5" customWidth="1"/>
    <col min="3334" max="3581" width="9.1328125" style="5"/>
    <col min="3582" max="3582" width="2.86328125" style="5" customWidth="1"/>
    <col min="3583" max="3583" width="36.1328125" style="5" customWidth="1"/>
    <col min="3584" max="3584" width="19.59765625" style="5" customWidth="1"/>
    <col min="3585" max="3585" width="10.265625" style="5" customWidth="1"/>
    <col min="3586" max="3586" width="10.3984375" style="5" customWidth="1"/>
    <col min="3587" max="3588" width="9.1328125" style="5"/>
    <col min="3589" max="3589" width="12.73046875" style="5" customWidth="1"/>
    <col min="3590" max="3837" width="9.1328125" style="5"/>
    <col min="3838" max="3838" width="2.86328125" style="5" customWidth="1"/>
    <col min="3839" max="3839" width="36.1328125" style="5" customWidth="1"/>
    <col min="3840" max="3840" width="19.59765625" style="5" customWidth="1"/>
    <col min="3841" max="3841" width="10.265625" style="5" customWidth="1"/>
    <col min="3842" max="3842" width="10.3984375" style="5" customWidth="1"/>
    <col min="3843" max="3844" width="9.1328125" style="5"/>
    <col min="3845" max="3845" width="12.73046875" style="5" customWidth="1"/>
    <col min="3846" max="4093" width="9.1328125" style="5"/>
    <col min="4094" max="4094" width="2.86328125" style="5" customWidth="1"/>
    <col min="4095" max="4095" width="36.1328125" style="5" customWidth="1"/>
    <col min="4096" max="4096" width="19.59765625" style="5" customWidth="1"/>
    <col min="4097" max="4097" width="10.265625" style="5" customWidth="1"/>
    <col min="4098" max="4098" width="10.3984375" style="5" customWidth="1"/>
    <col min="4099" max="4100" width="9.1328125" style="5"/>
    <col min="4101" max="4101" width="12.73046875" style="5" customWidth="1"/>
    <col min="4102" max="4349" width="9.1328125" style="5"/>
    <col min="4350" max="4350" width="2.86328125" style="5" customWidth="1"/>
    <col min="4351" max="4351" width="36.1328125" style="5" customWidth="1"/>
    <col min="4352" max="4352" width="19.59765625" style="5" customWidth="1"/>
    <col min="4353" max="4353" width="10.265625" style="5" customWidth="1"/>
    <col min="4354" max="4354" width="10.3984375" style="5" customWidth="1"/>
    <col min="4355" max="4356" width="9.1328125" style="5"/>
    <col min="4357" max="4357" width="12.73046875" style="5" customWidth="1"/>
    <col min="4358" max="4605" width="9.1328125" style="5"/>
    <col min="4606" max="4606" width="2.86328125" style="5" customWidth="1"/>
    <col min="4607" max="4607" width="36.1328125" style="5" customWidth="1"/>
    <col min="4608" max="4608" width="19.59765625" style="5" customWidth="1"/>
    <col min="4609" max="4609" width="10.265625" style="5" customWidth="1"/>
    <col min="4610" max="4610" width="10.3984375" style="5" customWidth="1"/>
    <col min="4611" max="4612" width="9.1328125" style="5"/>
    <col min="4613" max="4613" width="12.73046875" style="5" customWidth="1"/>
    <col min="4614" max="4861" width="9.1328125" style="5"/>
    <col min="4862" max="4862" width="2.86328125" style="5" customWidth="1"/>
    <col min="4863" max="4863" width="36.1328125" style="5" customWidth="1"/>
    <col min="4864" max="4864" width="19.59765625" style="5" customWidth="1"/>
    <col min="4865" max="4865" width="10.265625" style="5" customWidth="1"/>
    <col min="4866" max="4866" width="10.3984375" style="5" customWidth="1"/>
    <col min="4867" max="4868" width="9.1328125" style="5"/>
    <col min="4869" max="4869" width="12.73046875" style="5" customWidth="1"/>
    <col min="4870" max="5117" width="9.1328125" style="5"/>
    <col min="5118" max="5118" width="2.86328125" style="5" customWidth="1"/>
    <col min="5119" max="5119" width="36.1328125" style="5" customWidth="1"/>
    <col min="5120" max="5120" width="19.59765625" style="5" customWidth="1"/>
    <col min="5121" max="5121" width="10.265625" style="5" customWidth="1"/>
    <col min="5122" max="5122" width="10.3984375" style="5" customWidth="1"/>
    <col min="5123" max="5124" width="9.1328125" style="5"/>
    <col min="5125" max="5125" width="12.73046875" style="5" customWidth="1"/>
    <col min="5126" max="5373" width="9.1328125" style="5"/>
    <col min="5374" max="5374" width="2.86328125" style="5" customWidth="1"/>
    <col min="5375" max="5375" width="36.1328125" style="5" customWidth="1"/>
    <col min="5376" max="5376" width="19.59765625" style="5" customWidth="1"/>
    <col min="5377" max="5377" width="10.265625" style="5" customWidth="1"/>
    <col min="5378" max="5378" width="10.3984375" style="5" customWidth="1"/>
    <col min="5379" max="5380" width="9.1328125" style="5"/>
    <col min="5381" max="5381" width="12.73046875" style="5" customWidth="1"/>
    <col min="5382" max="5629" width="9.1328125" style="5"/>
    <col min="5630" max="5630" width="2.86328125" style="5" customWidth="1"/>
    <col min="5631" max="5631" width="36.1328125" style="5" customWidth="1"/>
    <col min="5632" max="5632" width="19.59765625" style="5" customWidth="1"/>
    <col min="5633" max="5633" width="10.265625" style="5" customWidth="1"/>
    <col min="5634" max="5634" width="10.3984375" style="5" customWidth="1"/>
    <col min="5635" max="5636" width="9.1328125" style="5"/>
    <col min="5637" max="5637" width="12.73046875" style="5" customWidth="1"/>
    <col min="5638" max="5885" width="9.1328125" style="5"/>
    <col min="5886" max="5886" width="2.86328125" style="5" customWidth="1"/>
    <col min="5887" max="5887" width="36.1328125" style="5" customWidth="1"/>
    <col min="5888" max="5888" width="19.59765625" style="5" customWidth="1"/>
    <col min="5889" max="5889" width="10.265625" style="5" customWidth="1"/>
    <col min="5890" max="5890" width="10.3984375" style="5" customWidth="1"/>
    <col min="5891" max="5892" width="9.1328125" style="5"/>
    <col min="5893" max="5893" width="12.73046875" style="5" customWidth="1"/>
    <col min="5894" max="6141" width="9.1328125" style="5"/>
    <col min="6142" max="6142" width="2.86328125" style="5" customWidth="1"/>
    <col min="6143" max="6143" width="36.1328125" style="5" customWidth="1"/>
    <col min="6144" max="6144" width="19.59765625" style="5" customWidth="1"/>
    <col min="6145" max="6145" width="10.265625" style="5" customWidth="1"/>
    <col min="6146" max="6146" width="10.3984375" style="5" customWidth="1"/>
    <col min="6147" max="6148" width="9.1328125" style="5"/>
    <col min="6149" max="6149" width="12.73046875" style="5" customWidth="1"/>
    <col min="6150" max="6397" width="9.1328125" style="5"/>
    <col min="6398" max="6398" width="2.86328125" style="5" customWidth="1"/>
    <col min="6399" max="6399" width="36.1328125" style="5" customWidth="1"/>
    <col min="6400" max="6400" width="19.59765625" style="5" customWidth="1"/>
    <col min="6401" max="6401" width="10.265625" style="5" customWidth="1"/>
    <col min="6402" max="6402" width="10.3984375" style="5" customWidth="1"/>
    <col min="6403" max="6404" width="9.1328125" style="5"/>
    <col min="6405" max="6405" width="12.73046875" style="5" customWidth="1"/>
    <col min="6406" max="6653" width="9.1328125" style="5"/>
    <col min="6654" max="6654" width="2.86328125" style="5" customWidth="1"/>
    <col min="6655" max="6655" width="36.1328125" style="5" customWidth="1"/>
    <col min="6656" max="6656" width="19.59765625" style="5" customWidth="1"/>
    <col min="6657" max="6657" width="10.265625" style="5" customWidth="1"/>
    <col min="6658" max="6658" width="10.3984375" style="5" customWidth="1"/>
    <col min="6659" max="6660" width="9.1328125" style="5"/>
    <col min="6661" max="6661" width="12.73046875" style="5" customWidth="1"/>
    <col min="6662" max="6909" width="9.1328125" style="5"/>
    <col min="6910" max="6910" width="2.86328125" style="5" customWidth="1"/>
    <col min="6911" max="6911" width="36.1328125" style="5" customWidth="1"/>
    <col min="6912" max="6912" width="19.59765625" style="5" customWidth="1"/>
    <col min="6913" max="6913" width="10.265625" style="5" customWidth="1"/>
    <col min="6914" max="6914" width="10.3984375" style="5" customWidth="1"/>
    <col min="6915" max="6916" width="9.1328125" style="5"/>
    <col min="6917" max="6917" width="12.73046875" style="5" customWidth="1"/>
    <col min="6918" max="7165" width="9.1328125" style="5"/>
    <col min="7166" max="7166" width="2.86328125" style="5" customWidth="1"/>
    <col min="7167" max="7167" width="36.1328125" style="5" customWidth="1"/>
    <col min="7168" max="7168" width="19.59765625" style="5" customWidth="1"/>
    <col min="7169" max="7169" width="10.265625" style="5" customWidth="1"/>
    <col min="7170" max="7170" width="10.3984375" style="5" customWidth="1"/>
    <col min="7171" max="7172" width="9.1328125" style="5"/>
    <col min="7173" max="7173" width="12.73046875" style="5" customWidth="1"/>
    <col min="7174" max="7421" width="9.1328125" style="5"/>
    <col min="7422" max="7422" width="2.86328125" style="5" customWidth="1"/>
    <col min="7423" max="7423" width="36.1328125" style="5" customWidth="1"/>
    <col min="7424" max="7424" width="19.59765625" style="5" customWidth="1"/>
    <col min="7425" max="7425" width="10.265625" style="5" customWidth="1"/>
    <col min="7426" max="7426" width="10.3984375" style="5" customWidth="1"/>
    <col min="7427" max="7428" width="9.1328125" style="5"/>
    <col min="7429" max="7429" width="12.73046875" style="5" customWidth="1"/>
    <col min="7430" max="7677" width="9.1328125" style="5"/>
    <col min="7678" max="7678" width="2.86328125" style="5" customWidth="1"/>
    <col min="7679" max="7679" width="36.1328125" style="5" customWidth="1"/>
    <col min="7680" max="7680" width="19.59765625" style="5" customWidth="1"/>
    <col min="7681" max="7681" width="10.265625" style="5" customWidth="1"/>
    <col min="7682" max="7682" width="10.3984375" style="5" customWidth="1"/>
    <col min="7683" max="7684" width="9.1328125" style="5"/>
    <col min="7685" max="7685" width="12.73046875" style="5" customWidth="1"/>
    <col min="7686" max="7933" width="9.1328125" style="5"/>
    <col min="7934" max="7934" width="2.86328125" style="5" customWidth="1"/>
    <col min="7935" max="7935" width="36.1328125" style="5" customWidth="1"/>
    <col min="7936" max="7936" width="19.59765625" style="5" customWidth="1"/>
    <col min="7937" max="7937" width="10.265625" style="5" customWidth="1"/>
    <col min="7938" max="7938" width="10.3984375" style="5" customWidth="1"/>
    <col min="7939" max="7940" width="9.1328125" style="5"/>
    <col min="7941" max="7941" width="12.73046875" style="5" customWidth="1"/>
    <col min="7942" max="8189" width="9.1328125" style="5"/>
    <col min="8190" max="8190" width="2.86328125" style="5" customWidth="1"/>
    <col min="8191" max="8191" width="36.1328125" style="5" customWidth="1"/>
    <col min="8192" max="8192" width="19.59765625" style="5" customWidth="1"/>
    <col min="8193" max="8193" width="10.265625" style="5" customWidth="1"/>
    <col min="8194" max="8194" width="10.3984375" style="5" customWidth="1"/>
    <col min="8195" max="8196" width="9.1328125" style="5"/>
    <col min="8197" max="8197" width="12.73046875" style="5" customWidth="1"/>
    <col min="8198" max="8445" width="9.1328125" style="5"/>
    <col min="8446" max="8446" width="2.86328125" style="5" customWidth="1"/>
    <col min="8447" max="8447" width="36.1328125" style="5" customWidth="1"/>
    <col min="8448" max="8448" width="19.59765625" style="5" customWidth="1"/>
    <col min="8449" max="8449" width="10.265625" style="5" customWidth="1"/>
    <col min="8450" max="8450" width="10.3984375" style="5" customWidth="1"/>
    <col min="8451" max="8452" width="9.1328125" style="5"/>
    <col min="8453" max="8453" width="12.73046875" style="5" customWidth="1"/>
    <col min="8454" max="8701" width="9.1328125" style="5"/>
    <col min="8702" max="8702" width="2.86328125" style="5" customWidth="1"/>
    <col min="8703" max="8703" width="36.1328125" style="5" customWidth="1"/>
    <col min="8704" max="8704" width="19.59765625" style="5" customWidth="1"/>
    <col min="8705" max="8705" width="10.265625" style="5" customWidth="1"/>
    <col min="8706" max="8706" width="10.3984375" style="5" customWidth="1"/>
    <col min="8707" max="8708" width="9.1328125" style="5"/>
    <col min="8709" max="8709" width="12.73046875" style="5" customWidth="1"/>
    <col min="8710" max="8957" width="9.1328125" style="5"/>
    <col min="8958" max="8958" width="2.86328125" style="5" customWidth="1"/>
    <col min="8959" max="8959" width="36.1328125" style="5" customWidth="1"/>
    <col min="8960" max="8960" width="19.59765625" style="5" customWidth="1"/>
    <col min="8961" max="8961" width="10.265625" style="5" customWidth="1"/>
    <col min="8962" max="8962" width="10.3984375" style="5" customWidth="1"/>
    <col min="8963" max="8964" width="9.1328125" style="5"/>
    <col min="8965" max="8965" width="12.73046875" style="5" customWidth="1"/>
    <col min="8966" max="9213" width="9.1328125" style="5"/>
    <col min="9214" max="9214" width="2.86328125" style="5" customWidth="1"/>
    <col min="9215" max="9215" width="36.1328125" style="5" customWidth="1"/>
    <col min="9216" max="9216" width="19.59765625" style="5" customWidth="1"/>
    <col min="9217" max="9217" width="10.265625" style="5" customWidth="1"/>
    <col min="9218" max="9218" width="10.3984375" style="5" customWidth="1"/>
    <col min="9219" max="9220" width="9.1328125" style="5"/>
    <col min="9221" max="9221" width="12.73046875" style="5" customWidth="1"/>
    <col min="9222" max="9469" width="9.1328125" style="5"/>
    <col min="9470" max="9470" width="2.86328125" style="5" customWidth="1"/>
    <col min="9471" max="9471" width="36.1328125" style="5" customWidth="1"/>
    <col min="9472" max="9472" width="19.59765625" style="5" customWidth="1"/>
    <col min="9473" max="9473" width="10.265625" style="5" customWidth="1"/>
    <col min="9474" max="9474" width="10.3984375" style="5" customWidth="1"/>
    <col min="9475" max="9476" width="9.1328125" style="5"/>
    <col min="9477" max="9477" width="12.73046875" style="5" customWidth="1"/>
    <col min="9478" max="9725" width="9.1328125" style="5"/>
    <col min="9726" max="9726" width="2.86328125" style="5" customWidth="1"/>
    <col min="9727" max="9727" width="36.1328125" style="5" customWidth="1"/>
    <col min="9728" max="9728" width="19.59765625" style="5" customWidth="1"/>
    <col min="9729" max="9729" width="10.265625" style="5" customWidth="1"/>
    <col min="9730" max="9730" width="10.3984375" style="5" customWidth="1"/>
    <col min="9731" max="9732" width="9.1328125" style="5"/>
    <col min="9733" max="9733" width="12.73046875" style="5" customWidth="1"/>
    <col min="9734" max="9981" width="9.1328125" style="5"/>
    <col min="9982" max="9982" width="2.86328125" style="5" customWidth="1"/>
    <col min="9983" max="9983" width="36.1328125" style="5" customWidth="1"/>
    <col min="9984" max="9984" width="19.59765625" style="5" customWidth="1"/>
    <col min="9985" max="9985" width="10.265625" style="5" customWidth="1"/>
    <col min="9986" max="9986" width="10.3984375" style="5" customWidth="1"/>
    <col min="9987" max="9988" width="9.1328125" style="5"/>
    <col min="9989" max="9989" width="12.73046875" style="5" customWidth="1"/>
    <col min="9990" max="10237" width="9.1328125" style="5"/>
    <col min="10238" max="10238" width="2.86328125" style="5" customWidth="1"/>
    <col min="10239" max="10239" width="36.1328125" style="5" customWidth="1"/>
    <col min="10240" max="10240" width="19.59765625" style="5" customWidth="1"/>
    <col min="10241" max="10241" width="10.265625" style="5" customWidth="1"/>
    <col min="10242" max="10242" width="10.3984375" style="5" customWidth="1"/>
    <col min="10243" max="10244" width="9.1328125" style="5"/>
    <col min="10245" max="10245" width="12.73046875" style="5" customWidth="1"/>
    <col min="10246" max="10493" width="9.1328125" style="5"/>
    <col min="10494" max="10494" width="2.86328125" style="5" customWidth="1"/>
    <col min="10495" max="10495" width="36.1328125" style="5" customWidth="1"/>
    <col min="10496" max="10496" width="19.59765625" style="5" customWidth="1"/>
    <col min="10497" max="10497" width="10.265625" style="5" customWidth="1"/>
    <col min="10498" max="10498" width="10.3984375" style="5" customWidth="1"/>
    <col min="10499" max="10500" width="9.1328125" style="5"/>
    <col min="10501" max="10501" width="12.73046875" style="5" customWidth="1"/>
    <col min="10502" max="10749" width="9.1328125" style="5"/>
    <col min="10750" max="10750" width="2.86328125" style="5" customWidth="1"/>
    <col min="10751" max="10751" width="36.1328125" style="5" customWidth="1"/>
    <col min="10752" max="10752" width="19.59765625" style="5" customWidth="1"/>
    <col min="10753" max="10753" width="10.265625" style="5" customWidth="1"/>
    <col min="10754" max="10754" width="10.3984375" style="5" customWidth="1"/>
    <col min="10755" max="10756" width="9.1328125" style="5"/>
    <col min="10757" max="10757" width="12.73046875" style="5" customWidth="1"/>
    <col min="10758" max="11005" width="9.1328125" style="5"/>
    <col min="11006" max="11006" width="2.86328125" style="5" customWidth="1"/>
    <col min="11007" max="11007" width="36.1328125" style="5" customWidth="1"/>
    <col min="11008" max="11008" width="19.59765625" style="5" customWidth="1"/>
    <col min="11009" max="11009" width="10.265625" style="5" customWidth="1"/>
    <col min="11010" max="11010" width="10.3984375" style="5" customWidth="1"/>
    <col min="11011" max="11012" width="9.1328125" style="5"/>
    <col min="11013" max="11013" width="12.73046875" style="5" customWidth="1"/>
    <col min="11014" max="11261" width="9.1328125" style="5"/>
    <col min="11262" max="11262" width="2.86328125" style="5" customWidth="1"/>
    <col min="11263" max="11263" width="36.1328125" style="5" customWidth="1"/>
    <col min="11264" max="11264" width="19.59765625" style="5" customWidth="1"/>
    <col min="11265" max="11265" width="10.265625" style="5" customWidth="1"/>
    <col min="11266" max="11266" width="10.3984375" style="5" customWidth="1"/>
    <col min="11267" max="11268" width="9.1328125" style="5"/>
    <col min="11269" max="11269" width="12.73046875" style="5" customWidth="1"/>
    <col min="11270" max="11517" width="9.1328125" style="5"/>
    <col min="11518" max="11518" width="2.86328125" style="5" customWidth="1"/>
    <col min="11519" max="11519" width="36.1328125" style="5" customWidth="1"/>
    <col min="11520" max="11520" width="19.59765625" style="5" customWidth="1"/>
    <col min="11521" max="11521" width="10.265625" style="5" customWidth="1"/>
    <col min="11522" max="11522" width="10.3984375" style="5" customWidth="1"/>
    <col min="11523" max="11524" width="9.1328125" style="5"/>
    <col min="11525" max="11525" width="12.73046875" style="5" customWidth="1"/>
    <col min="11526" max="11773" width="9.1328125" style="5"/>
    <col min="11774" max="11774" width="2.86328125" style="5" customWidth="1"/>
    <col min="11775" max="11775" width="36.1328125" style="5" customWidth="1"/>
    <col min="11776" max="11776" width="19.59765625" style="5" customWidth="1"/>
    <col min="11777" max="11777" width="10.265625" style="5" customWidth="1"/>
    <col min="11778" max="11778" width="10.3984375" style="5" customWidth="1"/>
    <col min="11779" max="11780" width="9.1328125" style="5"/>
    <col min="11781" max="11781" width="12.73046875" style="5" customWidth="1"/>
    <col min="11782" max="12029" width="9.1328125" style="5"/>
    <col min="12030" max="12030" width="2.86328125" style="5" customWidth="1"/>
    <col min="12031" max="12031" width="36.1328125" style="5" customWidth="1"/>
    <col min="12032" max="12032" width="19.59765625" style="5" customWidth="1"/>
    <col min="12033" max="12033" width="10.265625" style="5" customWidth="1"/>
    <col min="12034" max="12034" width="10.3984375" style="5" customWidth="1"/>
    <col min="12035" max="12036" width="9.1328125" style="5"/>
    <col min="12037" max="12037" width="12.73046875" style="5" customWidth="1"/>
    <col min="12038" max="12285" width="9.1328125" style="5"/>
    <col min="12286" max="12286" width="2.86328125" style="5" customWidth="1"/>
    <col min="12287" max="12287" width="36.1328125" style="5" customWidth="1"/>
    <col min="12288" max="12288" width="19.59765625" style="5" customWidth="1"/>
    <col min="12289" max="12289" width="10.265625" style="5" customWidth="1"/>
    <col min="12290" max="12290" width="10.3984375" style="5" customWidth="1"/>
    <col min="12291" max="12292" width="9.1328125" style="5"/>
    <col min="12293" max="12293" width="12.73046875" style="5" customWidth="1"/>
    <col min="12294" max="12541" width="9.1328125" style="5"/>
    <col min="12542" max="12542" width="2.86328125" style="5" customWidth="1"/>
    <col min="12543" max="12543" width="36.1328125" style="5" customWidth="1"/>
    <col min="12544" max="12544" width="19.59765625" style="5" customWidth="1"/>
    <col min="12545" max="12545" width="10.265625" style="5" customWidth="1"/>
    <col min="12546" max="12546" width="10.3984375" style="5" customWidth="1"/>
    <col min="12547" max="12548" width="9.1328125" style="5"/>
    <col min="12549" max="12549" width="12.73046875" style="5" customWidth="1"/>
    <col min="12550" max="12797" width="9.1328125" style="5"/>
    <col min="12798" max="12798" width="2.86328125" style="5" customWidth="1"/>
    <col min="12799" max="12799" width="36.1328125" style="5" customWidth="1"/>
    <col min="12800" max="12800" width="19.59765625" style="5" customWidth="1"/>
    <col min="12801" max="12801" width="10.265625" style="5" customWidth="1"/>
    <col min="12802" max="12802" width="10.3984375" style="5" customWidth="1"/>
    <col min="12803" max="12804" width="9.1328125" style="5"/>
    <col min="12805" max="12805" width="12.73046875" style="5" customWidth="1"/>
    <col min="12806" max="13053" width="9.1328125" style="5"/>
    <col min="13054" max="13054" width="2.86328125" style="5" customWidth="1"/>
    <col min="13055" max="13055" width="36.1328125" style="5" customWidth="1"/>
    <col min="13056" max="13056" width="19.59765625" style="5" customWidth="1"/>
    <col min="13057" max="13057" width="10.265625" style="5" customWidth="1"/>
    <col min="13058" max="13058" width="10.3984375" style="5" customWidth="1"/>
    <col min="13059" max="13060" width="9.1328125" style="5"/>
    <col min="13061" max="13061" width="12.73046875" style="5" customWidth="1"/>
    <col min="13062" max="13309" width="9.1328125" style="5"/>
    <col min="13310" max="13310" width="2.86328125" style="5" customWidth="1"/>
    <col min="13311" max="13311" width="36.1328125" style="5" customWidth="1"/>
    <col min="13312" max="13312" width="19.59765625" style="5" customWidth="1"/>
    <col min="13313" max="13313" width="10.265625" style="5" customWidth="1"/>
    <col min="13314" max="13314" width="10.3984375" style="5" customWidth="1"/>
    <col min="13315" max="13316" width="9.1328125" style="5"/>
    <col min="13317" max="13317" width="12.73046875" style="5" customWidth="1"/>
    <col min="13318" max="13565" width="9.1328125" style="5"/>
    <col min="13566" max="13566" width="2.86328125" style="5" customWidth="1"/>
    <col min="13567" max="13567" width="36.1328125" style="5" customWidth="1"/>
    <col min="13568" max="13568" width="19.59765625" style="5" customWidth="1"/>
    <col min="13569" max="13569" width="10.265625" style="5" customWidth="1"/>
    <col min="13570" max="13570" width="10.3984375" style="5" customWidth="1"/>
    <col min="13571" max="13572" width="9.1328125" style="5"/>
    <col min="13573" max="13573" width="12.73046875" style="5" customWidth="1"/>
    <col min="13574" max="13821" width="9.1328125" style="5"/>
    <col min="13822" max="13822" width="2.86328125" style="5" customWidth="1"/>
    <col min="13823" max="13823" width="36.1328125" style="5" customWidth="1"/>
    <col min="13824" max="13824" width="19.59765625" style="5" customWidth="1"/>
    <col min="13825" max="13825" width="10.265625" style="5" customWidth="1"/>
    <col min="13826" max="13826" width="10.3984375" style="5" customWidth="1"/>
    <col min="13827" max="13828" width="9.1328125" style="5"/>
    <col min="13829" max="13829" width="12.73046875" style="5" customWidth="1"/>
    <col min="13830" max="14077" width="9.1328125" style="5"/>
    <col min="14078" max="14078" width="2.86328125" style="5" customWidth="1"/>
    <col min="14079" max="14079" width="36.1328125" style="5" customWidth="1"/>
    <col min="14080" max="14080" width="19.59765625" style="5" customWidth="1"/>
    <col min="14081" max="14081" width="10.265625" style="5" customWidth="1"/>
    <col min="14082" max="14082" width="10.3984375" style="5" customWidth="1"/>
    <col min="14083" max="14084" width="9.1328125" style="5"/>
    <col min="14085" max="14085" width="12.73046875" style="5" customWidth="1"/>
    <col min="14086" max="14333" width="9.1328125" style="5"/>
    <col min="14334" max="14334" width="2.86328125" style="5" customWidth="1"/>
    <col min="14335" max="14335" width="36.1328125" style="5" customWidth="1"/>
    <col min="14336" max="14336" width="19.59765625" style="5" customWidth="1"/>
    <col min="14337" max="14337" width="10.265625" style="5" customWidth="1"/>
    <col min="14338" max="14338" width="10.3984375" style="5" customWidth="1"/>
    <col min="14339" max="14340" width="9.1328125" style="5"/>
    <col min="14341" max="14341" width="12.73046875" style="5" customWidth="1"/>
    <col min="14342" max="14589" width="9.1328125" style="5"/>
    <col min="14590" max="14590" width="2.86328125" style="5" customWidth="1"/>
    <col min="14591" max="14591" width="36.1328125" style="5" customWidth="1"/>
    <col min="14592" max="14592" width="19.59765625" style="5" customWidth="1"/>
    <col min="14593" max="14593" width="10.265625" style="5" customWidth="1"/>
    <col min="14594" max="14594" width="10.3984375" style="5" customWidth="1"/>
    <col min="14595" max="14596" width="9.1328125" style="5"/>
    <col min="14597" max="14597" width="12.73046875" style="5" customWidth="1"/>
    <col min="14598" max="14845" width="9.1328125" style="5"/>
    <col min="14846" max="14846" width="2.86328125" style="5" customWidth="1"/>
    <col min="14847" max="14847" width="36.1328125" style="5" customWidth="1"/>
    <col min="14848" max="14848" width="19.59765625" style="5" customWidth="1"/>
    <col min="14849" max="14849" width="10.265625" style="5" customWidth="1"/>
    <col min="14850" max="14850" width="10.3984375" style="5" customWidth="1"/>
    <col min="14851" max="14852" width="9.1328125" style="5"/>
    <col min="14853" max="14853" width="12.73046875" style="5" customWidth="1"/>
    <col min="14854" max="15101" width="9.1328125" style="5"/>
    <col min="15102" max="15102" width="2.86328125" style="5" customWidth="1"/>
    <col min="15103" max="15103" width="36.1328125" style="5" customWidth="1"/>
    <col min="15104" max="15104" width="19.59765625" style="5" customWidth="1"/>
    <col min="15105" max="15105" width="10.265625" style="5" customWidth="1"/>
    <col min="15106" max="15106" width="10.3984375" style="5" customWidth="1"/>
    <col min="15107" max="15108" width="9.1328125" style="5"/>
    <col min="15109" max="15109" width="12.73046875" style="5" customWidth="1"/>
    <col min="15110" max="15357" width="9.1328125" style="5"/>
    <col min="15358" max="15358" width="2.86328125" style="5" customWidth="1"/>
    <col min="15359" max="15359" width="36.1328125" style="5" customWidth="1"/>
    <col min="15360" max="15360" width="19.59765625" style="5" customWidth="1"/>
    <col min="15361" max="15361" width="10.265625" style="5" customWidth="1"/>
    <col min="15362" max="15362" width="10.3984375" style="5" customWidth="1"/>
    <col min="15363" max="15364" width="9.1328125" style="5"/>
    <col min="15365" max="15365" width="12.73046875" style="5" customWidth="1"/>
    <col min="15366" max="15613" width="9.1328125" style="5"/>
    <col min="15614" max="15614" width="2.86328125" style="5" customWidth="1"/>
    <col min="15615" max="15615" width="36.1328125" style="5" customWidth="1"/>
    <col min="15616" max="15616" width="19.59765625" style="5" customWidth="1"/>
    <col min="15617" max="15617" width="10.265625" style="5" customWidth="1"/>
    <col min="15618" max="15618" width="10.3984375" style="5" customWidth="1"/>
    <col min="15619" max="15620" width="9.1328125" style="5"/>
    <col min="15621" max="15621" width="12.73046875" style="5" customWidth="1"/>
    <col min="15622" max="15869" width="9.1328125" style="5"/>
    <col min="15870" max="15870" width="2.86328125" style="5" customWidth="1"/>
    <col min="15871" max="15871" width="36.1328125" style="5" customWidth="1"/>
    <col min="15872" max="15872" width="19.59765625" style="5" customWidth="1"/>
    <col min="15873" max="15873" width="10.265625" style="5" customWidth="1"/>
    <col min="15874" max="15874" width="10.3984375" style="5" customWidth="1"/>
    <col min="15875" max="15876" width="9.1328125" style="5"/>
    <col min="15877" max="15877" width="12.73046875" style="5" customWidth="1"/>
    <col min="15878" max="16125" width="9.1328125" style="5"/>
    <col min="16126" max="16126" width="2.86328125" style="5" customWidth="1"/>
    <col min="16127" max="16127" width="36.1328125" style="5" customWidth="1"/>
    <col min="16128" max="16128" width="19.59765625" style="5" customWidth="1"/>
    <col min="16129" max="16129" width="10.265625" style="5" customWidth="1"/>
    <col min="16130" max="16130" width="10.3984375" style="5" customWidth="1"/>
    <col min="16131" max="16132" width="9.1328125" style="5"/>
    <col min="16133" max="16133" width="12.73046875" style="5" customWidth="1"/>
    <col min="16134" max="16381" width="9.1328125" style="5"/>
    <col min="16382" max="16382" width="9.1328125" style="5" customWidth="1"/>
    <col min="16383" max="16384" width="9.1328125" style="5"/>
  </cols>
  <sheetData>
    <row r="2" spans="1:9" ht="15.75" customHeight="1" x14ac:dyDescent="0.45">
      <c r="A2" s="195" t="s">
        <v>271</v>
      </c>
      <c r="B2" s="195"/>
      <c r="C2" s="195"/>
      <c r="D2" s="195"/>
      <c r="E2" s="195"/>
      <c r="F2" s="195"/>
      <c r="G2" s="195"/>
      <c r="H2" s="195"/>
    </row>
    <row r="3" spans="1:9" ht="13.5" customHeight="1" x14ac:dyDescent="0.45">
      <c r="A3" s="6"/>
      <c r="B3" s="14"/>
      <c r="C3" s="210" t="s">
        <v>277</v>
      </c>
    </row>
    <row r="4" spans="1:9" ht="15.4" x14ac:dyDescent="0.45">
      <c r="A4" s="6"/>
      <c r="B4" s="14"/>
      <c r="E4" s="45" t="s">
        <v>0</v>
      </c>
    </row>
    <row r="5" spans="1:9" x14ac:dyDescent="0.45">
      <c r="A5" s="220" t="s">
        <v>176</v>
      </c>
      <c r="B5" s="224" t="s">
        <v>135</v>
      </c>
      <c r="C5" s="224" t="s">
        <v>136</v>
      </c>
      <c r="D5" s="224" t="s">
        <v>41</v>
      </c>
      <c r="E5" s="223" t="s">
        <v>42</v>
      </c>
    </row>
    <row r="6" spans="1:9" x14ac:dyDescent="0.45">
      <c r="A6" s="221"/>
      <c r="B6" s="224"/>
      <c r="C6" s="224"/>
      <c r="D6" s="224"/>
      <c r="E6" s="223"/>
      <c r="G6" s="15"/>
    </row>
    <row r="7" spans="1:9" ht="19.5" customHeight="1" x14ac:dyDescent="0.45">
      <c r="A7" s="221"/>
      <c r="B7" s="224"/>
      <c r="C7" s="224"/>
      <c r="D7" s="224"/>
      <c r="E7" s="223"/>
      <c r="F7" s="16"/>
      <c r="G7" s="17"/>
    </row>
    <row r="8" spans="1:9" x14ac:dyDescent="0.45">
      <c r="A8" s="72">
        <v>1</v>
      </c>
      <c r="B8" s="222" t="s">
        <v>43</v>
      </c>
      <c r="C8" s="222"/>
      <c r="D8" s="222"/>
      <c r="E8" s="222"/>
      <c r="F8" s="16"/>
      <c r="G8" s="17"/>
    </row>
    <row r="9" spans="1:9" s="49" customFormat="1" ht="26.25" x14ac:dyDescent="0.45">
      <c r="A9" s="53">
        <v>2</v>
      </c>
      <c r="B9" s="7" t="s">
        <v>137</v>
      </c>
      <c r="C9" s="75" t="s">
        <v>44</v>
      </c>
      <c r="D9" s="23">
        <v>0.5</v>
      </c>
      <c r="E9" s="23"/>
      <c r="F9" s="54"/>
      <c r="G9" s="55"/>
      <c r="I9" s="124"/>
    </row>
    <row r="10" spans="1:9" s="49" customFormat="1" ht="20.100000000000001" customHeight="1" x14ac:dyDescent="0.45">
      <c r="A10" s="18">
        <v>3</v>
      </c>
      <c r="B10" s="7" t="s">
        <v>138</v>
      </c>
      <c r="C10" s="75" t="s">
        <v>44</v>
      </c>
      <c r="D10" s="23">
        <f>+D11+D12</f>
        <v>4.9000000000000004</v>
      </c>
      <c r="E10" s="23">
        <f>+E11+E12</f>
        <v>4.83</v>
      </c>
      <c r="F10" s="56"/>
      <c r="G10" s="55"/>
      <c r="I10" s="124"/>
    </row>
    <row r="11" spans="1:9" s="49" customFormat="1" ht="18" customHeight="1" x14ac:dyDescent="0.45">
      <c r="A11" s="164">
        <v>4</v>
      </c>
      <c r="B11" s="57" t="s">
        <v>45</v>
      </c>
      <c r="C11" s="75" t="s">
        <v>44</v>
      </c>
      <c r="D11" s="23">
        <v>2.4500000000000002</v>
      </c>
      <c r="E11" s="23">
        <v>2.415</v>
      </c>
      <c r="F11" s="55"/>
      <c r="G11" s="55"/>
      <c r="I11" s="124"/>
    </row>
    <row r="12" spans="1:9" s="49" customFormat="1" ht="18" customHeight="1" x14ac:dyDescent="0.45">
      <c r="A12" s="18">
        <v>5</v>
      </c>
      <c r="B12" s="57" t="s">
        <v>46</v>
      </c>
      <c r="C12" s="75" t="s">
        <v>44</v>
      </c>
      <c r="D12" s="23">
        <v>2.4500000000000002</v>
      </c>
      <c r="E12" s="23">
        <v>2.415</v>
      </c>
      <c r="F12" s="55"/>
      <c r="G12" s="55"/>
      <c r="I12" s="124"/>
    </row>
    <row r="13" spans="1:9" s="49" customFormat="1" ht="27" customHeight="1" x14ac:dyDescent="0.45">
      <c r="A13" s="164">
        <v>6</v>
      </c>
      <c r="B13" s="7" t="s">
        <v>139</v>
      </c>
      <c r="C13" s="75" t="s">
        <v>44</v>
      </c>
      <c r="D13" s="23">
        <v>0.1</v>
      </c>
      <c r="E13" s="23">
        <v>8.6999999999999994E-2</v>
      </c>
      <c r="F13" s="58"/>
      <c r="G13" s="55"/>
      <c r="I13" s="124"/>
    </row>
    <row r="14" spans="1:9" s="49" customFormat="1" ht="20.100000000000001" customHeight="1" x14ac:dyDescent="0.45">
      <c r="A14" s="18">
        <v>7</v>
      </c>
      <c r="B14" s="7" t="s">
        <v>140</v>
      </c>
      <c r="C14" s="75" t="s">
        <v>44</v>
      </c>
      <c r="D14" s="23">
        <v>29.1</v>
      </c>
      <c r="E14" s="23">
        <v>28.684000000000001</v>
      </c>
      <c r="F14" s="55"/>
      <c r="G14" s="55"/>
      <c r="I14" s="124"/>
    </row>
    <row r="15" spans="1:9" s="49" customFormat="1" ht="20.100000000000001" customHeight="1" x14ac:dyDescent="0.45">
      <c r="A15" s="164">
        <v>8</v>
      </c>
      <c r="B15" s="7" t="s">
        <v>141</v>
      </c>
      <c r="C15" s="75" t="s">
        <v>44</v>
      </c>
      <c r="D15" s="23">
        <v>145.5</v>
      </c>
      <c r="E15" s="23">
        <v>19.2</v>
      </c>
      <c r="F15" s="59"/>
      <c r="G15" s="60"/>
      <c r="I15" s="124"/>
    </row>
    <row r="16" spans="1:9" s="49" customFormat="1" ht="24.6" customHeight="1" x14ac:dyDescent="0.35">
      <c r="A16" s="18">
        <v>8.1</v>
      </c>
      <c r="B16" s="196" t="s">
        <v>188</v>
      </c>
      <c r="C16" s="123" t="s">
        <v>44</v>
      </c>
      <c r="D16" s="197">
        <v>124.7</v>
      </c>
      <c r="E16" s="23"/>
      <c r="F16" s="59"/>
      <c r="G16" s="60"/>
      <c r="I16" s="124"/>
    </row>
    <row r="17" spans="1:13" s="49" customFormat="1" ht="20.100000000000001" customHeight="1" x14ac:dyDescent="0.45">
      <c r="A17" s="53">
        <v>9</v>
      </c>
      <c r="B17" s="7" t="s">
        <v>142</v>
      </c>
      <c r="C17" s="75" t="s">
        <v>44</v>
      </c>
      <c r="D17" s="23">
        <v>9.5</v>
      </c>
      <c r="E17" s="23">
        <v>7.5</v>
      </c>
      <c r="F17" s="61"/>
      <c r="G17" s="55"/>
      <c r="I17" s="124"/>
    </row>
    <row r="18" spans="1:13" s="49" customFormat="1" ht="23.25" customHeight="1" x14ac:dyDescent="0.45">
      <c r="A18" s="18">
        <v>10</v>
      </c>
      <c r="B18" s="7" t="s">
        <v>143</v>
      </c>
      <c r="C18" s="75" t="s">
        <v>44</v>
      </c>
      <c r="D18" s="23">
        <v>8.4</v>
      </c>
      <c r="E18" s="23">
        <v>8.2799999999999994</v>
      </c>
      <c r="F18" s="58"/>
      <c r="G18" s="61"/>
      <c r="I18" s="124"/>
    </row>
    <row r="19" spans="1:13" s="49" customFormat="1" ht="20.100000000000001" customHeight="1" x14ac:dyDescent="0.45">
      <c r="A19" s="135">
        <v>11</v>
      </c>
      <c r="B19" s="7" t="s">
        <v>144</v>
      </c>
      <c r="C19" s="75" t="s">
        <v>44</v>
      </c>
      <c r="D19" s="23">
        <v>129.4</v>
      </c>
      <c r="E19" s="23">
        <v>124.988</v>
      </c>
      <c r="F19" s="55"/>
      <c r="G19" s="55"/>
      <c r="I19" s="124"/>
      <c r="M19" s="62"/>
    </row>
    <row r="20" spans="1:13" s="49" customFormat="1" ht="20.100000000000001" customHeight="1" x14ac:dyDescent="0.45">
      <c r="A20" s="18">
        <v>12</v>
      </c>
      <c r="B20" s="7" t="s">
        <v>145</v>
      </c>
      <c r="C20" s="75" t="s">
        <v>44</v>
      </c>
      <c r="D20" s="23">
        <v>62</v>
      </c>
      <c r="E20" s="23"/>
      <c r="F20" s="55"/>
      <c r="G20" s="55"/>
      <c r="I20" s="124"/>
    </row>
    <row r="21" spans="1:13" s="49" customFormat="1" ht="27.75" customHeight="1" x14ac:dyDescent="0.45">
      <c r="A21" s="135">
        <v>13</v>
      </c>
      <c r="B21" s="7" t="s">
        <v>146</v>
      </c>
      <c r="C21" s="75" t="s">
        <v>44</v>
      </c>
      <c r="D21" s="23">
        <v>20.9</v>
      </c>
      <c r="E21" s="23">
        <v>18.399999999999999</v>
      </c>
      <c r="F21" s="58"/>
      <c r="G21" s="55"/>
      <c r="I21" s="124"/>
    </row>
    <row r="22" spans="1:13" s="49" customFormat="1" ht="20.100000000000001" customHeight="1" x14ac:dyDescent="0.45">
      <c r="A22" s="18">
        <v>14</v>
      </c>
      <c r="B22" s="7" t="s">
        <v>147</v>
      </c>
      <c r="C22" s="75" t="s">
        <v>44</v>
      </c>
      <c r="D22" s="23">
        <v>18.600000000000001</v>
      </c>
      <c r="E22" s="23">
        <v>17.84</v>
      </c>
      <c r="F22" s="61"/>
      <c r="G22" s="58"/>
      <c r="I22" s="124"/>
    </row>
    <row r="23" spans="1:13" s="49" customFormat="1" ht="30" customHeight="1" x14ac:dyDescent="0.45">
      <c r="A23" s="135">
        <v>15</v>
      </c>
      <c r="B23" s="7" t="s">
        <v>148</v>
      </c>
      <c r="C23" s="75" t="s">
        <v>44</v>
      </c>
      <c r="D23" s="23">
        <f>+D24+D25+D26+D27+D28+D29+D30+D31+D32</f>
        <v>63.2</v>
      </c>
      <c r="E23" s="23">
        <f>+E24+E25+E26+E27+E28+E29+E30+E31+E32</f>
        <v>2.3719999999999999</v>
      </c>
      <c r="F23" s="63"/>
      <c r="G23" s="55"/>
      <c r="I23" s="124"/>
    </row>
    <row r="24" spans="1:13" s="49" customFormat="1" ht="20.100000000000001" customHeight="1" x14ac:dyDescent="0.45">
      <c r="A24" s="18">
        <v>16</v>
      </c>
      <c r="B24" s="57" t="s">
        <v>47</v>
      </c>
      <c r="C24" s="75" t="s">
        <v>44</v>
      </c>
      <c r="D24" s="23">
        <v>3.5</v>
      </c>
      <c r="E24" s="23"/>
      <c r="F24" s="61"/>
      <c r="G24" s="61"/>
      <c r="I24" s="124"/>
    </row>
    <row r="25" spans="1:13" s="49" customFormat="1" ht="20.100000000000001" customHeight="1" x14ac:dyDescent="0.45">
      <c r="A25" s="135">
        <v>17</v>
      </c>
      <c r="B25" s="57" t="s">
        <v>48</v>
      </c>
      <c r="C25" s="75" t="s">
        <v>44</v>
      </c>
      <c r="D25" s="23">
        <v>4</v>
      </c>
      <c r="E25" s="23"/>
      <c r="F25" s="61"/>
      <c r="G25" s="61"/>
      <c r="I25" s="124"/>
    </row>
    <row r="26" spans="1:13" s="49" customFormat="1" ht="20.100000000000001" customHeight="1" x14ac:dyDescent="0.45">
      <c r="A26" s="18">
        <v>18</v>
      </c>
      <c r="B26" s="57" t="s">
        <v>45</v>
      </c>
      <c r="C26" s="75" t="s">
        <v>44</v>
      </c>
      <c r="D26" s="23">
        <v>14</v>
      </c>
      <c r="E26" s="23"/>
      <c r="F26" s="61"/>
      <c r="G26" s="61"/>
      <c r="I26" s="124"/>
    </row>
    <row r="27" spans="1:13" s="49" customFormat="1" ht="20.100000000000001" customHeight="1" x14ac:dyDescent="0.45">
      <c r="A27" s="135">
        <v>19</v>
      </c>
      <c r="B27" s="57" t="s">
        <v>49</v>
      </c>
      <c r="C27" s="75" t="s">
        <v>44</v>
      </c>
      <c r="D27" s="23">
        <v>4.5</v>
      </c>
      <c r="E27" s="23"/>
      <c r="F27" s="61"/>
      <c r="G27" s="61"/>
      <c r="I27" s="124"/>
    </row>
    <row r="28" spans="1:13" s="49" customFormat="1" ht="20.100000000000001" customHeight="1" x14ac:dyDescent="0.45">
      <c r="A28" s="18">
        <v>20</v>
      </c>
      <c r="B28" s="57" t="s">
        <v>50</v>
      </c>
      <c r="C28" s="75" t="s">
        <v>44</v>
      </c>
      <c r="D28" s="23">
        <v>3</v>
      </c>
      <c r="E28" s="23"/>
      <c r="F28" s="61"/>
      <c r="G28" s="61"/>
      <c r="I28" s="124"/>
    </row>
    <row r="29" spans="1:13" s="49" customFormat="1" ht="20.100000000000001" customHeight="1" x14ac:dyDescent="0.45">
      <c r="A29" s="135">
        <v>21</v>
      </c>
      <c r="B29" s="57" t="s">
        <v>51</v>
      </c>
      <c r="C29" s="75" t="s">
        <v>44</v>
      </c>
      <c r="D29" s="23">
        <v>5</v>
      </c>
      <c r="E29" s="23"/>
      <c r="F29" s="61"/>
      <c r="G29" s="61"/>
      <c r="I29" s="124"/>
    </row>
    <row r="30" spans="1:13" s="49" customFormat="1" ht="20.100000000000001" customHeight="1" x14ac:dyDescent="0.45">
      <c r="A30" s="18">
        <v>22</v>
      </c>
      <c r="B30" s="57" t="s">
        <v>52</v>
      </c>
      <c r="C30" s="75" t="s">
        <v>44</v>
      </c>
      <c r="D30" s="23">
        <v>4</v>
      </c>
      <c r="E30" s="23"/>
      <c r="F30" s="61"/>
      <c r="G30" s="61"/>
      <c r="I30" s="124"/>
    </row>
    <row r="31" spans="1:13" s="49" customFormat="1" ht="20.100000000000001" customHeight="1" x14ac:dyDescent="0.45">
      <c r="A31" s="135">
        <v>23</v>
      </c>
      <c r="B31" s="57" t="s">
        <v>46</v>
      </c>
      <c r="C31" s="75" t="s">
        <v>44</v>
      </c>
      <c r="D31" s="23">
        <v>20</v>
      </c>
      <c r="E31" s="23"/>
      <c r="F31" s="61"/>
      <c r="G31" s="61"/>
      <c r="I31" s="124"/>
    </row>
    <row r="32" spans="1:13" s="49" customFormat="1" ht="20.100000000000001" customHeight="1" x14ac:dyDescent="0.45">
      <c r="A32" s="18">
        <v>24</v>
      </c>
      <c r="B32" s="57" t="s">
        <v>44</v>
      </c>
      <c r="C32" s="75" t="s">
        <v>44</v>
      </c>
      <c r="D32" s="23">
        <v>5.2</v>
      </c>
      <c r="E32" s="23">
        <v>2.3719999999999999</v>
      </c>
      <c r="F32" s="61"/>
      <c r="G32" s="55"/>
      <c r="I32" s="124"/>
    </row>
    <row r="33" spans="1:15" s="49" customFormat="1" ht="20.100000000000001" customHeight="1" x14ac:dyDescent="0.45">
      <c r="A33" s="135">
        <v>25</v>
      </c>
      <c r="B33" s="7" t="s">
        <v>149</v>
      </c>
      <c r="C33" s="75" t="s">
        <v>44</v>
      </c>
      <c r="D33" s="23">
        <v>3.3</v>
      </c>
      <c r="E33" s="23">
        <v>3.2530000000000001</v>
      </c>
      <c r="F33" s="55"/>
      <c r="G33" s="55"/>
      <c r="I33" s="124"/>
    </row>
    <row r="34" spans="1:15" s="49" customFormat="1" ht="24" customHeight="1" x14ac:dyDescent="0.45">
      <c r="A34" s="18">
        <v>26</v>
      </c>
      <c r="B34" s="7" t="s">
        <v>150</v>
      </c>
      <c r="C34" s="75" t="s">
        <v>53</v>
      </c>
      <c r="D34" s="23">
        <v>672.4</v>
      </c>
      <c r="E34" s="23"/>
      <c r="F34" s="64"/>
      <c r="G34" s="65"/>
      <c r="H34" s="43"/>
      <c r="I34" s="124"/>
    </row>
    <row r="35" spans="1:15" s="49" customFormat="1" x14ac:dyDescent="0.45">
      <c r="A35" s="135">
        <v>27</v>
      </c>
      <c r="B35" s="11" t="s">
        <v>151</v>
      </c>
      <c r="C35" s="75" t="s">
        <v>44</v>
      </c>
      <c r="D35" s="23">
        <v>17.600000000000001</v>
      </c>
      <c r="E35" s="23">
        <v>0.4</v>
      </c>
      <c r="F35" s="55"/>
      <c r="G35" s="55"/>
      <c r="I35" s="124"/>
    </row>
    <row r="36" spans="1:15" s="49" customFormat="1" ht="39.4" x14ac:dyDescent="0.45">
      <c r="A36" s="18">
        <v>28</v>
      </c>
      <c r="B36" s="7" t="s">
        <v>152</v>
      </c>
      <c r="C36" s="75" t="s">
        <v>44</v>
      </c>
      <c r="D36" s="23">
        <v>0.69599999999999995</v>
      </c>
      <c r="E36" s="23"/>
      <c r="F36" s="55"/>
      <c r="G36" s="55"/>
      <c r="I36" s="124"/>
    </row>
    <row r="37" spans="1:15" s="49" customFormat="1" x14ac:dyDescent="0.45">
      <c r="A37" s="135">
        <v>29</v>
      </c>
      <c r="B37" s="11" t="s">
        <v>153</v>
      </c>
      <c r="C37" s="75" t="s">
        <v>44</v>
      </c>
      <c r="D37" s="23">
        <v>36.308</v>
      </c>
      <c r="E37" s="23"/>
      <c r="F37" s="58"/>
      <c r="G37" s="55"/>
      <c r="I37" s="124"/>
    </row>
    <row r="38" spans="1:15" s="49" customFormat="1" ht="52.5" x14ac:dyDescent="0.45">
      <c r="A38" s="18">
        <v>30</v>
      </c>
      <c r="B38" s="7" t="s">
        <v>159</v>
      </c>
      <c r="C38" s="75" t="s">
        <v>44</v>
      </c>
      <c r="D38" s="23">
        <v>28.457000000000001</v>
      </c>
      <c r="E38" s="23">
        <v>28.05</v>
      </c>
      <c r="F38" s="58"/>
      <c r="G38" s="55"/>
      <c r="I38" s="124"/>
    </row>
    <row r="39" spans="1:15" s="49" customFormat="1" x14ac:dyDescent="0.45">
      <c r="A39" s="135">
        <v>31</v>
      </c>
      <c r="B39" s="48" t="s">
        <v>54</v>
      </c>
      <c r="C39" s="44"/>
      <c r="D39" s="66">
        <f>SUM(D9:D38)-D10-D23-D16</f>
        <v>1250.8609999999996</v>
      </c>
      <c r="E39" s="66">
        <f>SUM(E9:E38)-E10-E23</f>
        <v>263.88400000000001</v>
      </c>
      <c r="F39" s="55"/>
      <c r="G39" s="55"/>
      <c r="I39" s="125"/>
    </row>
    <row r="40" spans="1:15" s="49" customFormat="1" x14ac:dyDescent="0.45">
      <c r="A40" s="18">
        <v>32</v>
      </c>
      <c r="B40" s="222" t="s">
        <v>55</v>
      </c>
      <c r="C40" s="222"/>
      <c r="D40" s="222"/>
      <c r="E40" s="222"/>
      <c r="F40" s="19"/>
      <c r="G40" s="19"/>
      <c r="H40" s="19"/>
      <c r="I40" s="126"/>
      <c r="J40" s="19"/>
      <c r="K40" s="19"/>
      <c r="L40" s="19"/>
      <c r="M40" s="19"/>
      <c r="N40" s="19"/>
      <c r="O40" s="19"/>
    </row>
    <row r="41" spans="1:15" s="49" customFormat="1" ht="26.25" x14ac:dyDescent="0.45">
      <c r="A41" s="135">
        <v>33</v>
      </c>
      <c r="B41" s="7" t="s">
        <v>154</v>
      </c>
      <c r="C41" s="75" t="s">
        <v>44</v>
      </c>
      <c r="D41" s="67">
        <v>201.3</v>
      </c>
      <c r="E41" s="67">
        <v>3</v>
      </c>
      <c r="F41" s="55"/>
      <c r="G41" s="55"/>
      <c r="I41" s="127"/>
    </row>
    <row r="42" spans="1:15" s="49" customFormat="1" ht="18.600000000000001" customHeight="1" x14ac:dyDescent="0.45">
      <c r="A42" s="18">
        <v>34</v>
      </c>
      <c r="B42" s="7" t="s">
        <v>155</v>
      </c>
      <c r="C42" s="75" t="s">
        <v>44</v>
      </c>
      <c r="D42" s="67">
        <v>599.20000000000005</v>
      </c>
      <c r="E42" s="67">
        <v>6</v>
      </c>
      <c r="F42" s="55"/>
      <c r="G42" s="55"/>
      <c r="I42" s="127"/>
    </row>
    <row r="43" spans="1:15" s="49" customFormat="1" ht="26.25" x14ac:dyDescent="0.45">
      <c r="A43" s="135">
        <v>35</v>
      </c>
      <c r="B43" s="7" t="s">
        <v>156</v>
      </c>
      <c r="C43" s="75" t="s">
        <v>44</v>
      </c>
      <c r="D43" s="67">
        <v>741.6</v>
      </c>
      <c r="E43" s="68">
        <v>12</v>
      </c>
      <c r="F43" s="55"/>
      <c r="G43" s="55"/>
      <c r="I43" s="127"/>
    </row>
    <row r="44" spans="1:15" s="49" customFormat="1" ht="26.25" x14ac:dyDescent="0.45">
      <c r="A44" s="18">
        <v>36</v>
      </c>
      <c r="B44" s="7" t="s">
        <v>157</v>
      </c>
      <c r="C44" s="75" t="s">
        <v>56</v>
      </c>
      <c r="D44" s="67">
        <v>582.20000000000005</v>
      </c>
      <c r="E44" s="68">
        <v>557.20000000000005</v>
      </c>
      <c r="F44" s="55"/>
      <c r="G44" s="55"/>
      <c r="H44" s="52"/>
      <c r="I44" s="127"/>
    </row>
    <row r="45" spans="1:15" s="49" customFormat="1" ht="53.45" customHeight="1" x14ac:dyDescent="0.4">
      <c r="A45" s="135">
        <v>37</v>
      </c>
      <c r="B45" s="122" t="s">
        <v>185</v>
      </c>
      <c r="C45" s="44" t="s">
        <v>57</v>
      </c>
      <c r="D45" s="50">
        <v>303.60000000000002</v>
      </c>
      <c r="E45" s="23">
        <v>247.4</v>
      </c>
      <c r="F45" s="55"/>
      <c r="G45" s="55"/>
      <c r="I45" s="128"/>
    </row>
    <row r="46" spans="1:15" s="49" customFormat="1" ht="43.9" customHeight="1" x14ac:dyDescent="0.45">
      <c r="A46" s="18">
        <v>38</v>
      </c>
      <c r="B46" s="9" t="s">
        <v>186</v>
      </c>
      <c r="C46" s="44" t="s">
        <v>57</v>
      </c>
      <c r="D46" s="50">
        <v>67.400000000000006</v>
      </c>
      <c r="E46" s="23">
        <v>51.3</v>
      </c>
      <c r="F46" s="69"/>
      <c r="G46" s="55"/>
      <c r="I46" s="128"/>
    </row>
    <row r="47" spans="1:15" s="49" customFormat="1" x14ac:dyDescent="0.45">
      <c r="A47" s="135">
        <v>39</v>
      </c>
      <c r="B47" s="7" t="s">
        <v>158</v>
      </c>
      <c r="C47" s="75" t="s">
        <v>44</v>
      </c>
      <c r="D47" s="50">
        <v>0.6</v>
      </c>
      <c r="E47" s="23">
        <v>0.59099999999999997</v>
      </c>
      <c r="F47" s="55"/>
      <c r="G47" s="70"/>
      <c r="I47" s="128"/>
    </row>
    <row r="48" spans="1:15" s="49" customFormat="1" x14ac:dyDescent="0.45">
      <c r="A48" s="18">
        <v>40</v>
      </c>
      <c r="B48" s="48" t="s">
        <v>54</v>
      </c>
      <c r="C48" s="48"/>
      <c r="D48" s="66">
        <f>SUM(D41:D47)</f>
        <v>2495.9</v>
      </c>
      <c r="E48" s="66">
        <f>SUM(E41:E47)</f>
        <v>877.49099999999999</v>
      </c>
      <c r="F48" s="71"/>
      <c r="G48" s="71"/>
      <c r="I48" s="125"/>
    </row>
    <row r="49" spans="1:7" s="49" customFormat="1" x14ac:dyDescent="0.45">
      <c r="A49" s="164">
        <v>41</v>
      </c>
      <c r="B49" s="73" t="s">
        <v>219</v>
      </c>
      <c r="C49" s="73"/>
      <c r="D49" s="74">
        <f>D39+D48</f>
        <v>3746.7609999999995</v>
      </c>
      <c r="E49" s="74">
        <f>E39+E48</f>
        <v>1141.375</v>
      </c>
      <c r="F49" s="71"/>
      <c r="G49" s="71"/>
    </row>
    <row r="50" spans="1:7" x14ac:dyDescent="0.45">
      <c r="B50" s="198"/>
      <c r="C50" s="199"/>
      <c r="D50" s="200"/>
      <c r="E50" s="198"/>
    </row>
  </sheetData>
  <mergeCells count="7">
    <mergeCell ref="A5:A7"/>
    <mergeCell ref="B8:E8"/>
    <mergeCell ref="B40:E40"/>
    <mergeCell ref="E5:E7"/>
    <mergeCell ref="D5:D7"/>
    <mergeCell ref="C5:C7"/>
    <mergeCell ref="B5:B7"/>
  </mergeCells>
  <pageMargins left="0.31496062992125984" right="0.31496062992125984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28" workbookViewId="0">
      <selection activeCell="I31" sqref="I31"/>
    </sheetView>
  </sheetViews>
  <sheetFormatPr defaultColWidth="9.1328125" defaultRowHeight="14.25" x14ac:dyDescent="0.45"/>
  <cols>
    <col min="1" max="1" width="4.265625" style="77" customWidth="1"/>
    <col min="2" max="2" width="43.59765625" style="1" customWidth="1"/>
    <col min="3" max="3" width="13" style="1" customWidth="1"/>
    <col min="4" max="4" width="12.3984375" style="1" customWidth="1"/>
    <col min="5" max="5" width="9.1328125" style="1"/>
    <col min="6" max="6" width="11.73046875" style="1" customWidth="1"/>
    <col min="7" max="7" width="13" style="1" customWidth="1"/>
    <col min="8" max="16384" width="9.1328125" style="1"/>
  </cols>
  <sheetData>
    <row r="1" spans="1:4" ht="15.75" customHeight="1" x14ac:dyDescent="0.45">
      <c r="B1" s="21"/>
    </row>
    <row r="2" spans="1:4" ht="15.4" x14ac:dyDescent="0.45">
      <c r="A2" s="225" t="s">
        <v>276</v>
      </c>
      <c r="B2" s="225"/>
      <c r="C2" s="225"/>
      <c r="D2" s="225"/>
    </row>
    <row r="3" spans="1:4" ht="12.75" customHeight="1" x14ac:dyDescent="0.45">
      <c r="A3" s="76"/>
      <c r="B3" s="29"/>
      <c r="C3" s="29"/>
      <c r="D3" s="29"/>
    </row>
    <row r="4" spans="1:4" ht="15.4" x14ac:dyDescent="0.45">
      <c r="A4" s="76"/>
      <c r="B4" s="29"/>
      <c r="C4" s="29"/>
      <c r="D4" s="46" t="s">
        <v>0</v>
      </c>
    </row>
    <row r="5" spans="1:4" ht="13.5" customHeight="1" x14ac:dyDescent="0.45">
      <c r="A5" s="226" t="s">
        <v>1</v>
      </c>
      <c r="B5" s="229" t="s">
        <v>130</v>
      </c>
      <c r="C5" s="229" t="s">
        <v>41</v>
      </c>
      <c r="D5" s="223" t="s">
        <v>42</v>
      </c>
    </row>
    <row r="6" spans="1:4" x14ac:dyDescent="0.45">
      <c r="A6" s="227"/>
      <c r="B6" s="230"/>
      <c r="C6" s="230"/>
      <c r="D6" s="223"/>
    </row>
    <row r="7" spans="1:4" ht="14.25" customHeight="1" x14ac:dyDescent="0.45">
      <c r="A7" s="228"/>
      <c r="B7" s="231"/>
      <c r="C7" s="231"/>
      <c r="D7" s="223"/>
    </row>
    <row r="8" spans="1:4" ht="17.100000000000001" customHeight="1" x14ac:dyDescent="0.45">
      <c r="A8" s="78">
        <v>1</v>
      </c>
      <c r="B8" s="20" t="s">
        <v>69</v>
      </c>
      <c r="C8" s="8">
        <v>234.51</v>
      </c>
      <c r="D8" s="4">
        <v>223.2</v>
      </c>
    </row>
    <row r="9" spans="1:4" ht="17.100000000000001" customHeight="1" x14ac:dyDescent="0.45">
      <c r="A9" s="78">
        <v>2</v>
      </c>
      <c r="B9" s="20" t="s">
        <v>70</v>
      </c>
      <c r="C9" s="8">
        <v>91.8</v>
      </c>
      <c r="D9" s="4">
        <v>87.7</v>
      </c>
    </row>
    <row r="10" spans="1:4" ht="17.100000000000001" customHeight="1" x14ac:dyDescent="0.45">
      <c r="A10" s="78">
        <v>3</v>
      </c>
      <c r="B10" s="20" t="s">
        <v>71</v>
      </c>
      <c r="C10" s="8">
        <v>382.54</v>
      </c>
      <c r="D10" s="4">
        <v>368.13</v>
      </c>
    </row>
    <row r="11" spans="1:4" ht="17.100000000000001" customHeight="1" x14ac:dyDescent="0.45">
      <c r="A11" s="78">
        <v>4</v>
      </c>
      <c r="B11" s="20" t="s">
        <v>72</v>
      </c>
      <c r="C11" s="8">
        <v>277.95</v>
      </c>
      <c r="D11" s="4">
        <v>266.39999999999998</v>
      </c>
    </row>
    <row r="12" spans="1:4" ht="17.100000000000001" customHeight="1" x14ac:dyDescent="0.45">
      <c r="A12" s="78">
        <v>5</v>
      </c>
      <c r="B12" s="20" t="s">
        <v>73</v>
      </c>
      <c r="C12" s="8">
        <v>55.93</v>
      </c>
      <c r="D12" s="4">
        <v>53.3</v>
      </c>
    </row>
    <row r="13" spans="1:4" ht="17.100000000000001" customHeight="1" x14ac:dyDescent="0.45">
      <c r="A13" s="78">
        <v>6</v>
      </c>
      <c r="B13" s="20" t="s">
        <v>74</v>
      </c>
      <c r="C13" s="8">
        <v>86.41</v>
      </c>
      <c r="D13" s="4">
        <v>83</v>
      </c>
    </row>
    <row r="14" spans="1:4" ht="17.100000000000001" customHeight="1" x14ac:dyDescent="0.45">
      <c r="A14" s="78">
        <v>7</v>
      </c>
      <c r="B14" s="20" t="s">
        <v>75</v>
      </c>
      <c r="C14" s="8">
        <v>235.4</v>
      </c>
      <c r="D14" s="4">
        <v>225.2</v>
      </c>
    </row>
    <row r="15" spans="1:4" ht="17.100000000000001" customHeight="1" x14ac:dyDescent="0.45">
      <c r="A15" s="78">
        <v>8</v>
      </c>
      <c r="B15" s="20" t="s">
        <v>76</v>
      </c>
      <c r="C15" s="8">
        <v>122.53</v>
      </c>
      <c r="D15" s="4">
        <v>118</v>
      </c>
    </row>
    <row r="16" spans="1:4" ht="17.100000000000001" customHeight="1" x14ac:dyDescent="0.45">
      <c r="A16" s="78">
        <v>9</v>
      </c>
      <c r="B16" s="20" t="s">
        <v>108</v>
      </c>
      <c r="C16" s="8">
        <v>222.47</v>
      </c>
      <c r="D16" s="4">
        <v>212.8</v>
      </c>
    </row>
    <row r="17" spans="1:8" ht="17.100000000000001" customHeight="1" x14ac:dyDescent="0.45">
      <c r="A17" s="78">
        <v>10</v>
      </c>
      <c r="B17" s="20" t="s">
        <v>77</v>
      </c>
      <c r="C17" s="8">
        <v>384.43</v>
      </c>
      <c r="D17" s="4">
        <v>368</v>
      </c>
    </row>
    <row r="18" spans="1:8" ht="17.100000000000001" customHeight="1" x14ac:dyDescent="0.45">
      <c r="A18" s="78">
        <v>11</v>
      </c>
      <c r="B18" s="20" t="s">
        <v>61</v>
      </c>
      <c r="C18" s="8">
        <v>423.49</v>
      </c>
      <c r="D18" s="22">
        <v>404.36</v>
      </c>
    </row>
    <row r="19" spans="1:8" ht="17.100000000000001" customHeight="1" x14ac:dyDescent="0.45">
      <c r="A19" s="78">
        <v>12</v>
      </c>
      <c r="B19" s="20" t="s">
        <v>78</v>
      </c>
      <c r="C19" s="8">
        <v>714.5</v>
      </c>
      <c r="D19" s="8">
        <v>685.46</v>
      </c>
    </row>
    <row r="20" spans="1:8" ht="17.100000000000001" customHeight="1" x14ac:dyDescent="0.45">
      <c r="A20" s="78">
        <v>13</v>
      </c>
      <c r="B20" s="20" t="s">
        <v>79</v>
      </c>
      <c r="C20" s="8">
        <v>701.61</v>
      </c>
      <c r="D20" s="4">
        <v>670</v>
      </c>
    </row>
    <row r="21" spans="1:8" ht="17.100000000000001" customHeight="1" x14ac:dyDescent="0.45">
      <c r="A21" s="78">
        <v>14</v>
      </c>
      <c r="B21" s="7" t="s">
        <v>80</v>
      </c>
      <c r="C21" s="8">
        <v>694.65</v>
      </c>
      <c r="D21" s="22">
        <v>654</v>
      </c>
    </row>
    <row r="22" spans="1:8" ht="17.100000000000001" customHeight="1" x14ac:dyDescent="0.45">
      <c r="A22" s="78">
        <v>15</v>
      </c>
      <c r="B22" s="7" t="s">
        <v>64</v>
      </c>
      <c r="C22" s="8">
        <v>1473.42</v>
      </c>
      <c r="D22" s="22">
        <v>1403</v>
      </c>
    </row>
    <row r="23" spans="1:8" ht="17.100000000000001" customHeight="1" x14ac:dyDescent="0.45">
      <c r="A23" s="78">
        <v>16</v>
      </c>
      <c r="B23" s="7" t="s">
        <v>81</v>
      </c>
      <c r="C23" s="8">
        <v>396.57</v>
      </c>
      <c r="D23" s="8">
        <v>379.5</v>
      </c>
    </row>
    <row r="24" spans="1:8" ht="17.100000000000001" customHeight="1" x14ac:dyDescent="0.45">
      <c r="A24" s="78">
        <v>17</v>
      </c>
      <c r="B24" s="3" t="s">
        <v>82</v>
      </c>
      <c r="C24" s="8">
        <v>556.03</v>
      </c>
      <c r="D24" s="4">
        <v>533.70000000000005</v>
      </c>
    </row>
    <row r="25" spans="1:8" ht="17.100000000000001" customHeight="1" x14ac:dyDescent="0.45">
      <c r="A25" s="78">
        <v>18</v>
      </c>
      <c r="B25" s="30" t="s">
        <v>83</v>
      </c>
      <c r="C25" s="8">
        <v>421.46</v>
      </c>
      <c r="D25" s="4">
        <v>406.5</v>
      </c>
    </row>
    <row r="26" spans="1:8" ht="17.100000000000001" customHeight="1" x14ac:dyDescent="0.45">
      <c r="A26" s="78">
        <v>19</v>
      </c>
      <c r="B26" s="7" t="s">
        <v>84</v>
      </c>
      <c r="C26" s="8">
        <v>763.02</v>
      </c>
      <c r="D26" s="22">
        <v>729</v>
      </c>
    </row>
    <row r="27" spans="1:8" ht="17.100000000000001" customHeight="1" x14ac:dyDescent="0.45">
      <c r="A27" s="78">
        <v>20</v>
      </c>
      <c r="B27" s="7" t="s">
        <v>85</v>
      </c>
      <c r="C27" s="8">
        <v>425.31</v>
      </c>
      <c r="D27" s="4">
        <v>409.2</v>
      </c>
    </row>
    <row r="28" spans="1:8" ht="17.100000000000001" customHeight="1" x14ac:dyDescent="0.45">
      <c r="A28" s="78">
        <v>21</v>
      </c>
      <c r="B28" s="31" t="s">
        <v>86</v>
      </c>
      <c r="C28" s="8">
        <v>681.72</v>
      </c>
      <c r="D28" s="22">
        <v>656</v>
      </c>
      <c r="H28" s="32"/>
    </row>
    <row r="29" spans="1:8" ht="17.100000000000001" customHeight="1" x14ac:dyDescent="0.45">
      <c r="A29" s="78">
        <v>22</v>
      </c>
      <c r="B29" s="7" t="s">
        <v>63</v>
      </c>
      <c r="C29" s="8">
        <v>1758.87</v>
      </c>
      <c r="D29" s="22">
        <v>1684.5</v>
      </c>
    </row>
    <row r="30" spans="1:8" ht="17.100000000000001" customHeight="1" x14ac:dyDescent="0.45">
      <c r="A30" s="78">
        <v>23</v>
      </c>
      <c r="B30" s="31" t="s">
        <v>87</v>
      </c>
      <c r="C30" s="8">
        <v>668.31</v>
      </c>
      <c r="D30" s="4">
        <v>634</v>
      </c>
    </row>
    <row r="31" spans="1:8" ht="17.100000000000001" customHeight="1" x14ac:dyDescent="0.45">
      <c r="A31" s="78">
        <v>24</v>
      </c>
      <c r="B31" s="7" t="s">
        <v>88</v>
      </c>
      <c r="C31" s="8">
        <v>30.22</v>
      </c>
      <c r="D31" s="4">
        <v>29</v>
      </c>
    </row>
    <row r="32" spans="1:8" ht="19.5" customHeight="1" x14ac:dyDescent="0.45">
      <c r="A32" s="78">
        <v>25</v>
      </c>
      <c r="B32" s="7" t="s">
        <v>109</v>
      </c>
      <c r="C32" s="33">
        <v>321.08999999999997</v>
      </c>
      <c r="D32" s="23">
        <v>309.5</v>
      </c>
    </row>
    <row r="33" spans="1:4" ht="17.100000000000001" customHeight="1" x14ac:dyDescent="0.45">
      <c r="A33" s="78">
        <v>26</v>
      </c>
      <c r="B33" s="2" t="s">
        <v>62</v>
      </c>
      <c r="C33" s="8">
        <v>670.6</v>
      </c>
      <c r="D33" s="22">
        <v>643</v>
      </c>
    </row>
    <row r="34" spans="1:4" ht="17.100000000000001" customHeight="1" x14ac:dyDescent="0.45">
      <c r="A34" s="78">
        <v>27</v>
      </c>
      <c r="B34" s="3" t="s">
        <v>89</v>
      </c>
      <c r="C34" s="8">
        <v>48.3</v>
      </c>
      <c r="D34" s="4">
        <v>46</v>
      </c>
    </row>
    <row r="35" spans="1:4" ht="17.100000000000001" customHeight="1" x14ac:dyDescent="0.45">
      <c r="A35" s="78">
        <v>28</v>
      </c>
      <c r="B35" s="31" t="s">
        <v>65</v>
      </c>
      <c r="C35" s="8">
        <v>21.4</v>
      </c>
      <c r="D35" s="4">
        <v>21</v>
      </c>
    </row>
    <row r="36" spans="1:4" ht="17.100000000000001" customHeight="1" x14ac:dyDescent="0.45">
      <c r="A36" s="78">
        <v>29</v>
      </c>
      <c r="B36" s="31" t="s">
        <v>66</v>
      </c>
      <c r="C36" s="8">
        <v>58.26</v>
      </c>
      <c r="D36" s="4">
        <v>57</v>
      </c>
    </row>
    <row r="37" spans="1:4" ht="24" customHeight="1" x14ac:dyDescent="0.45">
      <c r="A37" s="78">
        <v>30</v>
      </c>
      <c r="B37" s="3" t="s">
        <v>90</v>
      </c>
      <c r="C37" s="33">
        <v>150.63</v>
      </c>
      <c r="D37" s="23">
        <v>147.80000000000001</v>
      </c>
    </row>
    <row r="38" spans="1:4" ht="18.75" customHeight="1" x14ac:dyDescent="0.45">
      <c r="A38" s="78">
        <v>31</v>
      </c>
      <c r="B38" s="31" t="s">
        <v>60</v>
      </c>
      <c r="C38" s="8">
        <v>337.47</v>
      </c>
      <c r="D38" s="4"/>
    </row>
    <row r="39" spans="1:4" ht="27.75" customHeight="1" x14ac:dyDescent="0.45">
      <c r="A39" s="79">
        <v>32</v>
      </c>
      <c r="B39" s="3" t="s">
        <v>280</v>
      </c>
      <c r="C39" s="8">
        <v>154.94</v>
      </c>
      <c r="D39" s="4"/>
    </row>
    <row r="40" spans="1:4" ht="27.75" customHeight="1" x14ac:dyDescent="0.45">
      <c r="A40" s="79">
        <v>33</v>
      </c>
      <c r="B40" s="34" t="s">
        <v>110</v>
      </c>
      <c r="C40" s="33">
        <v>6.56</v>
      </c>
      <c r="D40" s="4"/>
    </row>
    <row r="41" spans="1:4" ht="19.899999999999999" customHeight="1" x14ac:dyDescent="0.45">
      <c r="A41" s="79">
        <v>34</v>
      </c>
      <c r="B41" s="34" t="s">
        <v>112</v>
      </c>
      <c r="C41" s="8">
        <v>167.75</v>
      </c>
      <c r="D41" s="4"/>
    </row>
    <row r="42" spans="1:4" ht="18" customHeight="1" x14ac:dyDescent="0.45">
      <c r="A42" s="78">
        <v>35</v>
      </c>
      <c r="B42" s="34" t="s">
        <v>162</v>
      </c>
      <c r="C42" s="8">
        <v>8.2200000000000006</v>
      </c>
      <c r="D42" s="4"/>
    </row>
    <row r="43" spans="1:4" ht="17.100000000000001" customHeight="1" x14ac:dyDescent="0.45">
      <c r="A43" s="80">
        <v>36</v>
      </c>
      <c r="B43" s="81" t="s">
        <v>59</v>
      </c>
      <c r="C43" s="82">
        <f>SUM(C8:C42)-C39-C40-C41-C42</f>
        <v>13410.899999999996</v>
      </c>
      <c r="D43" s="82">
        <f>SUM(D8:D42)</f>
        <v>12508.25</v>
      </c>
    </row>
    <row r="44" spans="1:4" x14ac:dyDescent="0.45">
      <c r="B44" s="201"/>
      <c r="C44" s="201"/>
      <c r="D44" s="202"/>
    </row>
    <row r="45" spans="1:4" x14ac:dyDescent="0.45">
      <c r="B45" s="201"/>
      <c r="C45" s="201"/>
      <c r="D45" s="202"/>
    </row>
  </sheetData>
  <mergeCells count="5">
    <mergeCell ref="A2:D2"/>
    <mergeCell ref="A5:A7"/>
    <mergeCell ref="D5:D7"/>
    <mergeCell ref="C5:C7"/>
    <mergeCell ref="B5:B7"/>
  </mergeCells>
  <pageMargins left="0.51181102362204722" right="0.11811023622047245" top="0.35433070866141736" bottom="0.15748031496062992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8"/>
  <sheetViews>
    <sheetView workbookViewId="0">
      <selection activeCell="G28" sqref="G28"/>
    </sheetView>
  </sheetViews>
  <sheetFormatPr defaultColWidth="9.1328125" defaultRowHeight="14.25" x14ac:dyDescent="0.45"/>
  <cols>
    <col min="1" max="1" width="2.86328125" style="1" customWidth="1"/>
    <col min="2" max="2" width="3.59765625" style="77" customWidth="1"/>
    <col min="3" max="3" width="48.3984375" style="1" customWidth="1"/>
    <col min="4" max="4" width="11.3984375" style="1" customWidth="1"/>
    <col min="5" max="5" width="12.265625" style="1" customWidth="1"/>
    <col min="6" max="6" width="11.73046875" style="1" customWidth="1"/>
    <col min="7" max="7" width="13.59765625" style="1" customWidth="1"/>
    <col min="8" max="16384" width="9.1328125" style="1"/>
  </cols>
  <sheetData>
    <row r="1" spans="1:6" ht="15.4" x14ac:dyDescent="0.45">
      <c r="B1" s="83"/>
      <c r="C1" s="36"/>
    </row>
    <row r="2" spans="1:6" ht="15.4" x14ac:dyDescent="0.45">
      <c r="A2" s="225" t="s">
        <v>177</v>
      </c>
      <c r="B2" s="225"/>
      <c r="C2" s="225"/>
      <c r="D2" s="225"/>
      <c r="E2" s="225"/>
      <c r="F2" s="225"/>
    </row>
    <row r="3" spans="1:6" ht="15.4" x14ac:dyDescent="0.45">
      <c r="B3" s="225" t="s">
        <v>275</v>
      </c>
      <c r="C3" s="225"/>
      <c r="D3" s="225"/>
      <c r="E3" s="225"/>
    </row>
    <row r="4" spans="1:6" ht="15.4" x14ac:dyDescent="0.45">
      <c r="B4" s="83"/>
      <c r="C4" s="13"/>
      <c r="D4" s="13"/>
      <c r="E4" s="47" t="s">
        <v>0</v>
      </c>
    </row>
    <row r="5" spans="1:6" ht="15" customHeight="1" x14ac:dyDescent="0.45">
      <c r="B5" s="232" t="s">
        <v>1</v>
      </c>
      <c r="C5" s="229" t="s">
        <v>130</v>
      </c>
      <c r="D5" s="226" t="s">
        <v>178</v>
      </c>
      <c r="E5" s="235" t="s">
        <v>42</v>
      </c>
    </row>
    <row r="6" spans="1:6" x14ac:dyDescent="0.45">
      <c r="B6" s="233"/>
      <c r="C6" s="230"/>
      <c r="D6" s="227"/>
      <c r="E6" s="236"/>
    </row>
    <row r="7" spans="1:6" ht="7.5" customHeight="1" x14ac:dyDescent="0.45">
      <c r="B7" s="234"/>
      <c r="C7" s="231"/>
      <c r="D7" s="228"/>
      <c r="E7" s="237"/>
    </row>
    <row r="8" spans="1:6" x14ac:dyDescent="0.45">
      <c r="B8" s="57">
        <v>1</v>
      </c>
      <c r="C8" s="37" t="s">
        <v>44</v>
      </c>
      <c r="D8" s="4">
        <v>333</v>
      </c>
      <c r="E8" s="38"/>
    </row>
    <row r="9" spans="1:6" x14ac:dyDescent="0.45">
      <c r="B9" s="57">
        <v>2</v>
      </c>
      <c r="C9" s="37" t="s">
        <v>53</v>
      </c>
      <c r="D9" s="4">
        <v>1.43</v>
      </c>
      <c r="E9" s="38"/>
    </row>
    <row r="10" spans="1:6" x14ac:dyDescent="0.45">
      <c r="B10" s="57">
        <v>3</v>
      </c>
      <c r="C10" s="37" t="s">
        <v>67</v>
      </c>
      <c r="D10" s="4">
        <v>60</v>
      </c>
      <c r="E10" s="38">
        <v>15</v>
      </c>
    </row>
    <row r="11" spans="1:6" x14ac:dyDescent="0.45">
      <c r="B11" s="57">
        <v>4</v>
      </c>
      <c r="C11" s="37" t="s">
        <v>131</v>
      </c>
      <c r="D11" s="4">
        <v>125</v>
      </c>
      <c r="E11" s="38">
        <v>42</v>
      </c>
    </row>
    <row r="12" spans="1:6" ht="17.45" customHeight="1" x14ac:dyDescent="0.45">
      <c r="B12" s="57">
        <v>5</v>
      </c>
      <c r="C12" s="2" t="s">
        <v>56</v>
      </c>
      <c r="D12" s="4">
        <v>0.5</v>
      </c>
      <c r="E12" s="38"/>
    </row>
    <row r="13" spans="1:6" x14ac:dyDescent="0.45">
      <c r="B13" s="57">
        <v>6</v>
      </c>
      <c r="C13" s="37" t="s">
        <v>132</v>
      </c>
      <c r="D13" s="4">
        <v>2.7</v>
      </c>
      <c r="E13" s="38"/>
    </row>
    <row r="14" spans="1:6" x14ac:dyDescent="0.45">
      <c r="B14" s="57">
        <v>7</v>
      </c>
      <c r="C14" s="39" t="s">
        <v>68</v>
      </c>
      <c r="D14" s="4">
        <v>0.7</v>
      </c>
      <c r="E14" s="38"/>
    </row>
    <row r="15" spans="1:6" x14ac:dyDescent="0.45">
      <c r="B15" s="57">
        <v>8</v>
      </c>
      <c r="C15" s="31" t="s">
        <v>69</v>
      </c>
      <c r="D15" s="4">
        <v>16</v>
      </c>
      <c r="E15" s="38"/>
    </row>
    <row r="16" spans="1:6" x14ac:dyDescent="0.45">
      <c r="B16" s="57">
        <v>9</v>
      </c>
      <c r="C16" s="31" t="s">
        <v>70</v>
      </c>
      <c r="D16" s="4">
        <v>21</v>
      </c>
      <c r="E16" s="38"/>
    </row>
    <row r="17" spans="2:7" x14ac:dyDescent="0.45">
      <c r="B17" s="57">
        <v>10</v>
      </c>
      <c r="C17" s="31" t="s">
        <v>71</v>
      </c>
      <c r="D17" s="4">
        <v>85</v>
      </c>
      <c r="E17" s="38"/>
    </row>
    <row r="18" spans="2:7" x14ac:dyDescent="0.45">
      <c r="B18" s="57">
        <v>11</v>
      </c>
      <c r="C18" s="31" t="s">
        <v>72</v>
      </c>
      <c r="D18" s="4">
        <v>65</v>
      </c>
      <c r="E18" s="38"/>
    </row>
    <row r="19" spans="2:7" x14ac:dyDescent="0.45">
      <c r="B19" s="57">
        <v>12</v>
      </c>
      <c r="C19" s="31" t="s">
        <v>73</v>
      </c>
      <c r="D19" s="4">
        <v>6.5</v>
      </c>
      <c r="E19" s="38"/>
    </row>
    <row r="20" spans="2:7" x14ac:dyDescent="0.45">
      <c r="B20" s="57">
        <v>13</v>
      </c>
      <c r="C20" s="31" t="s">
        <v>74</v>
      </c>
      <c r="D20" s="4">
        <v>15.5</v>
      </c>
      <c r="E20" s="38"/>
    </row>
    <row r="21" spans="2:7" x14ac:dyDescent="0.45">
      <c r="B21" s="57">
        <v>14</v>
      </c>
      <c r="C21" s="31" t="s">
        <v>75</v>
      </c>
      <c r="D21" s="4">
        <v>36</v>
      </c>
      <c r="E21" s="38"/>
    </row>
    <row r="22" spans="2:7" x14ac:dyDescent="0.45">
      <c r="B22" s="57">
        <v>15</v>
      </c>
      <c r="C22" s="31" t="s">
        <v>76</v>
      </c>
      <c r="D22" s="4">
        <v>21</v>
      </c>
      <c r="E22" s="38"/>
    </row>
    <row r="23" spans="2:7" x14ac:dyDescent="0.45">
      <c r="B23" s="57">
        <v>16</v>
      </c>
      <c r="C23" s="31" t="s">
        <v>133</v>
      </c>
      <c r="D23" s="4">
        <v>41</v>
      </c>
      <c r="E23" s="38"/>
    </row>
    <row r="24" spans="2:7" x14ac:dyDescent="0.45">
      <c r="B24" s="57">
        <v>17</v>
      </c>
      <c r="C24" s="31" t="s">
        <v>77</v>
      </c>
      <c r="D24" s="4">
        <v>77</v>
      </c>
      <c r="E24" s="38"/>
    </row>
    <row r="25" spans="2:7" x14ac:dyDescent="0.45">
      <c r="B25" s="57">
        <v>18</v>
      </c>
      <c r="C25" s="31" t="s">
        <v>61</v>
      </c>
      <c r="D25" s="4">
        <v>13</v>
      </c>
      <c r="E25" s="38">
        <v>6</v>
      </c>
    </row>
    <row r="26" spans="2:7" x14ac:dyDescent="0.45">
      <c r="B26" s="57">
        <v>19</v>
      </c>
      <c r="C26" s="31" t="s">
        <v>78</v>
      </c>
      <c r="D26" s="4">
        <v>11</v>
      </c>
      <c r="E26" s="38"/>
      <c r="F26" s="40"/>
    </row>
    <row r="27" spans="2:7" x14ac:dyDescent="0.45">
      <c r="B27" s="57">
        <v>20</v>
      </c>
      <c r="C27" s="31" t="s">
        <v>79</v>
      </c>
      <c r="D27" s="4">
        <v>34</v>
      </c>
      <c r="E27" s="38">
        <v>4</v>
      </c>
    </row>
    <row r="28" spans="2:7" x14ac:dyDescent="0.45">
      <c r="B28" s="57">
        <v>21</v>
      </c>
      <c r="C28" s="31" t="s">
        <v>80</v>
      </c>
      <c r="D28" s="4">
        <v>11</v>
      </c>
      <c r="E28" s="38">
        <v>5</v>
      </c>
    </row>
    <row r="29" spans="2:7" x14ac:dyDescent="0.45">
      <c r="B29" s="57">
        <v>22</v>
      </c>
      <c r="C29" s="31" t="s">
        <v>64</v>
      </c>
      <c r="D29" s="4">
        <v>32</v>
      </c>
      <c r="E29" s="38">
        <v>5.4</v>
      </c>
    </row>
    <row r="30" spans="2:7" x14ac:dyDescent="0.45">
      <c r="B30" s="57">
        <v>23</v>
      </c>
      <c r="C30" s="31" t="s">
        <v>81</v>
      </c>
      <c r="D30" s="4">
        <v>3</v>
      </c>
      <c r="E30" s="38"/>
    </row>
    <row r="31" spans="2:7" x14ac:dyDescent="0.45">
      <c r="B31" s="57">
        <v>24</v>
      </c>
      <c r="C31" s="31" t="s">
        <v>82</v>
      </c>
      <c r="D31" s="4">
        <v>5.6</v>
      </c>
      <c r="E31" s="38"/>
    </row>
    <row r="32" spans="2:7" x14ac:dyDescent="0.45">
      <c r="B32" s="57">
        <v>25</v>
      </c>
      <c r="C32" s="31" t="s">
        <v>83</v>
      </c>
      <c r="D32" s="4">
        <v>15</v>
      </c>
      <c r="E32" s="38"/>
      <c r="F32" s="40"/>
      <c r="G32" s="40"/>
    </row>
    <row r="33" spans="2:8" x14ac:dyDescent="0.45">
      <c r="B33" s="57">
        <v>26</v>
      </c>
      <c r="C33" s="31" t="s">
        <v>84</v>
      </c>
      <c r="D33" s="4">
        <v>8</v>
      </c>
      <c r="E33" s="38"/>
      <c r="F33" s="41"/>
    </row>
    <row r="34" spans="2:8" x14ac:dyDescent="0.45">
      <c r="B34" s="57">
        <v>27</v>
      </c>
      <c r="C34" s="31" t="s">
        <v>85</v>
      </c>
      <c r="D34" s="4">
        <v>22.8</v>
      </c>
      <c r="E34" s="38"/>
    </row>
    <row r="35" spans="2:8" x14ac:dyDescent="0.45">
      <c r="B35" s="57">
        <v>28</v>
      </c>
      <c r="C35" s="31" t="s">
        <v>86</v>
      </c>
      <c r="D35" s="4">
        <v>20</v>
      </c>
      <c r="E35" s="38"/>
    </row>
    <row r="36" spans="2:8" x14ac:dyDescent="0.45">
      <c r="B36" s="57">
        <v>29</v>
      </c>
      <c r="C36" s="31" t="s">
        <v>63</v>
      </c>
      <c r="D36" s="4">
        <v>14.8</v>
      </c>
      <c r="E36" s="38">
        <v>3.2</v>
      </c>
      <c r="H36" s="41"/>
    </row>
    <row r="37" spans="2:8" x14ac:dyDescent="0.45">
      <c r="B37" s="57">
        <v>30</v>
      </c>
      <c r="C37" s="31" t="s">
        <v>87</v>
      </c>
      <c r="D37" s="4">
        <v>13</v>
      </c>
      <c r="E37" s="38"/>
    </row>
    <row r="38" spans="2:8" x14ac:dyDescent="0.45">
      <c r="B38" s="57">
        <v>31</v>
      </c>
      <c r="C38" s="7" t="s">
        <v>88</v>
      </c>
      <c r="D38" s="4">
        <v>2.9000000000000004</v>
      </c>
      <c r="E38" s="38"/>
    </row>
    <row r="39" spans="2:8" s="42" customFormat="1" ht="17.25" customHeight="1" x14ac:dyDescent="0.45">
      <c r="B39" s="57">
        <v>32</v>
      </c>
      <c r="C39" s="7" t="s">
        <v>134</v>
      </c>
      <c r="D39" s="23">
        <v>2.7</v>
      </c>
      <c r="E39" s="38"/>
    </row>
    <row r="40" spans="2:8" x14ac:dyDescent="0.45">
      <c r="B40" s="57">
        <v>33</v>
      </c>
      <c r="C40" s="7" t="s">
        <v>62</v>
      </c>
      <c r="D40" s="4">
        <v>0.8</v>
      </c>
      <c r="E40" s="38">
        <v>0.47</v>
      </c>
    </row>
    <row r="41" spans="2:8" x14ac:dyDescent="0.45">
      <c r="B41" s="57">
        <v>34</v>
      </c>
      <c r="C41" s="7" t="s">
        <v>89</v>
      </c>
      <c r="D41" s="4">
        <v>14</v>
      </c>
      <c r="E41" s="38"/>
    </row>
    <row r="42" spans="2:8" x14ac:dyDescent="0.45">
      <c r="B42" s="57">
        <v>35</v>
      </c>
      <c r="C42" s="31" t="s">
        <v>65</v>
      </c>
      <c r="D42" s="4">
        <v>10</v>
      </c>
      <c r="E42" s="38"/>
    </row>
    <row r="43" spans="2:8" x14ac:dyDescent="0.45">
      <c r="B43" s="57">
        <v>36</v>
      </c>
      <c r="C43" s="31" t="s">
        <v>66</v>
      </c>
      <c r="D43" s="4">
        <v>55</v>
      </c>
      <c r="E43" s="38">
        <v>39.200000000000003</v>
      </c>
      <c r="H43" s="32"/>
    </row>
    <row r="44" spans="2:8" s="42" customFormat="1" ht="18.75" customHeight="1" x14ac:dyDescent="0.45">
      <c r="B44" s="57">
        <v>37</v>
      </c>
      <c r="C44" s="7" t="s">
        <v>90</v>
      </c>
      <c r="D44" s="23">
        <v>5</v>
      </c>
      <c r="E44" s="38">
        <v>2</v>
      </c>
    </row>
    <row r="45" spans="2:8" x14ac:dyDescent="0.45">
      <c r="B45" s="57">
        <v>38</v>
      </c>
      <c r="C45" s="3" t="s">
        <v>57</v>
      </c>
      <c r="D45" s="4">
        <v>5</v>
      </c>
      <c r="E45" s="38"/>
    </row>
    <row r="46" spans="2:8" x14ac:dyDescent="0.45">
      <c r="B46" s="57">
        <v>39</v>
      </c>
      <c r="C46" s="35" t="s">
        <v>59</v>
      </c>
      <c r="D46" s="12">
        <f>SUM(D8:D45)</f>
        <v>1205.9300000000003</v>
      </c>
      <c r="E46" s="12">
        <f t="shared" ref="E46" si="0">SUM(E8:E45)</f>
        <v>122.27000000000001</v>
      </c>
    </row>
    <row r="47" spans="2:8" x14ac:dyDescent="0.45">
      <c r="C47" s="208"/>
      <c r="D47" s="209"/>
      <c r="E47" s="209"/>
    </row>
    <row r="48" spans="2:8" x14ac:dyDescent="0.45">
      <c r="C48" s="201"/>
      <c r="D48" s="201"/>
      <c r="E48" s="201"/>
    </row>
  </sheetData>
  <mergeCells count="6">
    <mergeCell ref="A2:F2"/>
    <mergeCell ref="B3:E3"/>
    <mergeCell ref="B5:B7"/>
    <mergeCell ref="C5:C7"/>
    <mergeCell ref="D5:D7"/>
    <mergeCell ref="E5:E7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6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Auryliene</dc:creator>
  <cp:lastModifiedBy>Sigita Nemeikaite</cp:lastModifiedBy>
  <cp:lastPrinted>2022-02-02T08:51:03Z</cp:lastPrinted>
  <dcterms:created xsi:type="dcterms:W3CDTF">2019-06-11T11:41:17Z</dcterms:created>
  <dcterms:modified xsi:type="dcterms:W3CDTF">2022-02-02T09:49:59Z</dcterms:modified>
</cp:coreProperties>
</file>